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blazaric\Desktop\FIN.IZV. 2026-01.01.-31.12\financijski planovi i izvršenje\"/>
    </mc:Choice>
  </mc:AlternateContent>
  <xr:revisionPtr revIDLastSave="0" documentId="13_ncr:1_{66026145-F613-48E8-95D9-4417F920DD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Titles" localSheetId="1">' Račun prihoda i rashoda'!$38:$39</definedName>
    <definedName name="_xlnm.Print_Titles" localSheetId="6">'POSEBNI DIO'!$5:$6</definedName>
    <definedName name="_xlnm.Print_Area" localSheetId="1">' Račun prihoda i rashoda'!$A$1:$M$110</definedName>
    <definedName name="_xlnm.Print_Area" localSheetId="6">'POSEBNI DIO'!$A$1:$H$45</definedName>
    <definedName name="_xlnm.Print_Area" localSheetId="0">SAŽETAK!$B$1:$M$36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1" l="1"/>
  <c r="K25" i="1"/>
  <c r="G43" i="7"/>
  <c r="E28" i="5"/>
  <c r="F28" i="5"/>
  <c r="L80" i="3"/>
  <c r="K109" i="3"/>
  <c r="I94" i="3" l="1"/>
  <c r="I25" i="3"/>
  <c r="H53" i="3"/>
  <c r="G22" i="7"/>
  <c r="B14" i="8"/>
  <c r="C27" i="5"/>
  <c r="G27" i="7" l="1"/>
  <c r="G26" i="7" s="1"/>
  <c r="G21" i="7"/>
  <c r="E14" i="8"/>
  <c r="E6" i="8" s="1"/>
  <c r="F11" i="5"/>
  <c r="F14" i="7"/>
  <c r="F13" i="7" s="1"/>
  <c r="F33" i="7"/>
  <c r="F32" i="7" s="1"/>
  <c r="E33" i="7"/>
  <c r="E32" i="7" s="1"/>
  <c r="F39" i="7"/>
  <c r="F38" i="7" s="1"/>
  <c r="E39" i="7"/>
  <c r="E38" i="7" s="1"/>
  <c r="G39" i="7"/>
  <c r="G38" i="7" s="1"/>
  <c r="G14" i="7"/>
  <c r="E14" i="7"/>
  <c r="E13" i="7" s="1"/>
  <c r="G15" i="8"/>
  <c r="D14" i="8"/>
  <c r="C14" i="8"/>
  <c r="D6" i="8"/>
  <c r="C6" i="8"/>
  <c r="B6" i="8"/>
  <c r="F41" i="5"/>
  <c r="E41" i="5"/>
  <c r="D41" i="5"/>
  <c r="D28" i="5"/>
  <c r="C41" i="5"/>
  <c r="C28" i="5"/>
  <c r="F45" i="5"/>
  <c r="E45" i="5"/>
  <c r="D45" i="5"/>
  <c r="C45" i="5"/>
  <c r="C20" i="5"/>
  <c r="C32" i="5"/>
  <c r="F32" i="5"/>
  <c r="E27" i="5"/>
  <c r="F24" i="5"/>
  <c r="E24" i="5"/>
  <c r="D24" i="5"/>
  <c r="C24" i="5"/>
  <c r="F20" i="5"/>
  <c r="E20" i="5"/>
  <c r="D20" i="5"/>
  <c r="C11" i="5"/>
  <c r="F7" i="5"/>
  <c r="E7" i="5"/>
  <c r="D7" i="5"/>
  <c r="C7" i="5"/>
  <c r="J105" i="3"/>
  <c r="J47" i="3"/>
  <c r="I47" i="3"/>
  <c r="G33" i="7"/>
  <c r="G32" i="7" s="1"/>
  <c r="J43" i="3"/>
  <c r="I43" i="3"/>
  <c r="H47" i="3"/>
  <c r="H43" i="3"/>
  <c r="J49" i="3"/>
  <c r="I49" i="3"/>
  <c r="H49" i="3"/>
  <c r="J108" i="3"/>
  <c r="I108" i="3"/>
  <c r="I107" i="3" s="1"/>
  <c r="H108" i="3"/>
  <c r="H107" i="3" s="1"/>
  <c r="J103" i="3"/>
  <c r="I103" i="3"/>
  <c r="I102" i="3" s="1"/>
  <c r="H103" i="3"/>
  <c r="H102" i="3" s="1"/>
  <c r="J92" i="3"/>
  <c r="J91" i="3" s="1"/>
  <c r="I92" i="3"/>
  <c r="I91" i="3" s="1"/>
  <c r="H92" i="3"/>
  <c r="H91" i="3" s="1"/>
  <c r="J88" i="3"/>
  <c r="J87" i="3" s="1"/>
  <c r="I88" i="3"/>
  <c r="I87" i="3" s="1"/>
  <c r="H88" i="3"/>
  <c r="H87" i="3" s="1"/>
  <c r="J84" i="3"/>
  <c r="J83" i="3" s="1"/>
  <c r="I84" i="3"/>
  <c r="I83" i="3" s="1"/>
  <c r="H84" i="3"/>
  <c r="H83" i="3" s="1"/>
  <c r="J77" i="3"/>
  <c r="I77" i="3"/>
  <c r="H77" i="3"/>
  <c r="J66" i="3"/>
  <c r="I66" i="3"/>
  <c r="H66" i="3"/>
  <c r="J58" i="3"/>
  <c r="I58" i="3"/>
  <c r="H58" i="3"/>
  <c r="J53" i="3"/>
  <c r="I53" i="3"/>
  <c r="G103" i="3"/>
  <c r="G102" i="3" s="1"/>
  <c r="G108" i="3"/>
  <c r="G107" i="3" s="1"/>
  <c r="G92" i="3"/>
  <c r="G91" i="3" s="1"/>
  <c r="G88" i="3"/>
  <c r="G87" i="3" s="1"/>
  <c r="G84" i="3"/>
  <c r="G83" i="3" s="1"/>
  <c r="G77" i="3"/>
  <c r="G66" i="3"/>
  <c r="G58" i="3"/>
  <c r="G53" i="3"/>
  <c r="G49" i="3"/>
  <c r="G47" i="3"/>
  <c r="G43" i="3"/>
  <c r="I22" i="3"/>
  <c r="J20" i="3"/>
  <c r="J19" i="3" s="1"/>
  <c r="I20" i="3"/>
  <c r="I19" i="3" s="1"/>
  <c r="J29" i="3"/>
  <c r="J28" i="3" s="1"/>
  <c r="I29" i="3"/>
  <c r="I28" i="3" s="1"/>
  <c r="H29" i="3"/>
  <c r="H28" i="3" s="1"/>
  <c r="J25" i="3"/>
  <c r="J22" i="3" s="1"/>
  <c r="H25" i="3"/>
  <c r="H22" i="3" s="1"/>
  <c r="H20" i="3"/>
  <c r="H19" i="3" s="1"/>
  <c r="G29" i="3"/>
  <c r="G28" i="3" s="1"/>
  <c r="G25" i="3"/>
  <c r="G22" i="3" s="1"/>
  <c r="G20" i="3"/>
  <c r="G19" i="3" s="1"/>
  <c r="G12" i="3"/>
  <c r="J15" i="1"/>
  <c r="H15" i="1"/>
  <c r="I12" i="1"/>
  <c r="H12" i="1"/>
  <c r="G12" i="1"/>
  <c r="G15" i="1"/>
  <c r="F10" i="7" l="1"/>
  <c r="F7" i="7" s="1"/>
  <c r="E10" i="7"/>
  <c r="E7" i="7" s="1"/>
  <c r="J107" i="3"/>
  <c r="K107" i="3" s="1"/>
  <c r="K108" i="3"/>
  <c r="D6" i="5"/>
  <c r="J102" i="3"/>
  <c r="G16" i="1"/>
  <c r="G13" i="7"/>
  <c r="F6" i="5"/>
  <c r="E6" i="5"/>
  <c r="J16" i="1"/>
  <c r="F27" i="5"/>
  <c r="H27" i="5" s="1"/>
  <c r="D27" i="5"/>
  <c r="C6" i="5"/>
  <c r="H42" i="3"/>
  <c r="G11" i="3"/>
  <c r="G10" i="3" s="1"/>
  <c r="J52" i="3"/>
  <c r="J42" i="3"/>
  <c r="I42" i="3"/>
  <c r="H52" i="3"/>
  <c r="H41" i="3" s="1"/>
  <c r="H97" i="3"/>
  <c r="I97" i="3"/>
  <c r="I52" i="3"/>
  <c r="I11" i="3"/>
  <c r="I10" i="3" s="1"/>
  <c r="H11" i="3"/>
  <c r="H10" i="3" s="1"/>
  <c r="J11" i="3"/>
  <c r="J10" i="3" s="1"/>
  <c r="G52" i="3"/>
  <c r="G42" i="3"/>
  <c r="G97" i="3"/>
  <c r="H14" i="7"/>
  <c r="H15" i="7"/>
  <c r="H16" i="7"/>
  <c r="H17" i="7"/>
  <c r="H18" i="7"/>
  <c r="H38" i="7"/>
  <c r="H39" i="7"/>
  <c r="H40" i="7"/>
  <c r="H41" i="7"/>
  <c r="G14" i="8"/>
  <c r="G6" i="8"/>
  <c r="F14" i="8"/>
  <c r="F15" i="8"/>
  <c r="F6" i="8"/>
  <c r="H29" i="5"/>
  <c r="G28" i="5"/>
  <c r="H7" i="5"/>
  <c r="H8" i="5"/>
  <c r="H24" i="5"/>
  <c r="H25" i="5"/>
  <c r="H45" i="5"/>
  <c r="H46" i="5"/>
  <c r="G20" i="5"/>
  <c r="G21" i="5"/>
  <c r="G24" i="5"/>
  <c r="G25" i="5"/>
  <c r="G29" i="5"/>
  <c r="G41" i="5"/>
  <c r="G42" i="5"/>
  <c r="G45" i="5"/>
  <c r="G46" i="5"/>
  <c r="G7" i="5"/>
  <c r="G8" i="5"/>
  <c r="L94" i="3"/>
  <c r="L43" i="3"/>
  <c r="L44" i="3"/>
  <c r="L45" i="3"/>
  <c r="L46" i="3"/>
  <c r="L47" i="3"/>
  <c r="L48" i="3"/>
  <c r="L49" i="3"/>
  <c r="L50" i="3"/>
  <c r="L53" i="3"/>
  <c r="L54" i="3"/>
  <c r="L55" i="3"/>
  <c r="L56" i="3"/>
  <c r="L58" i="3"/>
  <c r="L59" i="3"/>
  <c r="L60" i="3"/>
  <c r="L61" i="3"/>
  <c r="L62" i="3"/>
  <c r="L63" i="3"/>
  <c r="L64" i="3"/>
  <c r="L66" i="3"/>
  <c r="L67" i="3"/>
  <c r="L68" i="3"/>
  <c r="L69" i="3"/>
  <c r="L70" i="3"/>
  <c r="L72" i="3"/>
  <c r="L73" i="3"/>
  <c r="L75" i="3"/>
  <c r="L77" i="3"/>
  <c r="L78" i="3"/>
  <c r="L79" i="3"/>
  <c r="L81" i="3"/>
  <c r="L83" i="3"/>
  <c r="L84" i="3"/>
  <c r="L85" i="3"/>
  <c r="L91" i="3"/>
  <c r="L92" i="3"/>
  <c r="L93" i="3"/>
  <c r="L22" i="3"/>
  <c r="L25" i="3"/>
  <c r="L26" i="3"/>
  <c r="L28" i="3"/>
  <c r="L29" i="3"/>
  <c r="L30" i="3"/>
  <c r="L12" i="1"/>
  <c r="L13" i="1"/>
  <c r="L15" i="1"/>
  <c r="L10" i="1"/>
  <c r="K10" i="1"/>
  <c r="K13" i="1"/>
  <c r="K14" i="1"/>
  <c r="K15" i="1"/>
  <c r="K12" i="1"/>
  <c r="K19" i="3"/>
  <c r="K20" i="3"/>
  <c r="K21" i="3"/>
  <c r="K22" i="3"/>
  <c r="K25" i="3"/>
  <c r="K26" i="3"/>
  <c r="K28" i="3"/>
  <c r="K29" i="3"/>
  <c r="K30" i="3"/>
  <c r="K43" i="3"/>
  <c r="K44" i="3"/>
  <c r="K45" i="3"/>
  <c r="K46" i="3"/>
  <c r="K47" i="3"/>
  <c r="K48" i="3"/>
  <c r="K49" i="3"/>
  <c r="K50" i="3"/>
  <c r="K53" i="3"/>
  <c r="K54" i="3"/>
  <c r="K55" i="3"/>
  <c r="K56" i="3"/>
  <c r="K58" i="3"/>
  <c r="K59" i="3"/>
  <c r="K60" i="3"/>
  <c r="K61" i="3"/>
  <c r="K62" i="3"/>
  <c r="K63" i="3"/>
  <c r="K64" i="3"/>
  <c r="K66" i="3"/>
  <c r="K67" i="3"/>
  <c r="K68" i="3"/>
  <c r="K70" i="3"/>
  <c r="K72" i="3"/>
  <c r="K73" i="3"/>
  <c r="K75" i="3"/>
  <c r="K77" i="3"/>
  <c r="K78" i="3"/>
  <c r="K79" i="3"/>
  <c r="K80" i="3"/>
  <c r="K81" i="3"/>
  <c r="K83" i="3"/>
  <c r="K84" i="3"/>
  <c r="K85" i="3"/>
  <c r="K91" i="3"/>
  <c r="K92" i="3"/>
  <c r="K94" i="3"/>
  <c r="G10" i="7" l="1"/>
  <c r="H10" i="7" s="1"/>
  <c r="H13" i="7"/>
  <c r="H6" i="5"/>
  <c r="G27" i="5"/>
  <c r="L42" i="3"/>
  <c r="J97" i="3"/>
  <c r="K97" i="3" s="1"/>
  <c r="K16" i="1"/>
  <c r="G6" i="5"/>
  <c r="I41" i="3"/>
  <c r="I40" i="3" s="1"/>
  <c r="K52" i="3"/>
  <c r="J41" i="3"/>
  <c r="L52" i="3"/>
  <c r="H40" i="3"/>
  <c r="L10" i="3"/>
  <c r="K11" i="3"/>
  <c r="K10" i="3"/>
  <c r="L11" i="3"/>
  <c r="G41" i="3"/>
  <c r="K42" i="3"/>
  <c r="G7" i="7" l="1"/>
  <c r="H7" i="7" s="1"/>
  <c r="J40" i="3"/>
  <c r="L40" i="3" s="1"/>
  <c r="L41" i="3"/>
  <c r="K41" i="3"/>
  <c r="G40" i="3"/>
  <c r="K40" i="3" l="1"/>
</calcChain>
</file>

<file path=xl/sharedStrings.xml><?xml version="1.0" encoding="utf-8"?>
<sst xmlns="http://schemas.openxmlformats.org/spreadsheetml/2006/main" count="343" uniqueCount="206">
  <si>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</si>
  <si>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</si>
  <si>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</si>
  <si>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</si>
  <si>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</si>
  <si>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</si>
  <si>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</si>
  <si>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</si>
  <si>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</si>
  <si>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</si>
  <si>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</si>
  <si>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</si>
  <si>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</si>
  <si>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</si>
  <si>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</si>
  <si>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</si>
  <si>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</si>
  <si>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</si>
  <si>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</si>
  <si>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</si>
  <si>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</si>
  <si>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</si>
  <si>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</si>
  <si>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</si>
  <si>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</si>
  <si>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</si>
  <si>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</si>
  <si>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</si>
  <si>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</si>
  <si>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</si>
  <si>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</si>
  <si>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</si>
  <si>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</si>
  <si>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</si>
  <si>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</si>
  <si>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</si>
  <si>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</si>
  <si>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</si>
  <si>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</si>
  <si>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</si>
  <si>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</si>
  <si>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</si>
  <si>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Pomoći od inozemnih vlada</t>
  </si>
  <si>
    <t>Tekuće pomoći od inozemnih vlada</t>
  </si>
  <si>
    <t>Prihodi od prodaje proizvoda i robe te pruženih usluga</t>
  </si>
  <si>
    <t>Prihodi od prodaje proizvoda i robe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</si>
  <si>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</si>
  <si>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</si>
  <si>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</si>
  <si>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</si>
  <si>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</si>
  <si>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</si>
  <si>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</si>
  <si>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</si>
  <si>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</si>
  <si>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</si>
  <si>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</si>
  <si>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</si>
  <si>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</si>
  <si>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</si>
  <si>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</si>
  <si>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</si>
  <si>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</si>
  <si>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</si>
  <si>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</si>
  <si>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</si>
  <si>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</si>
  <si>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</si>
  <si>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</si>
  <si>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</si>
  <si>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</si>
  <si>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RAZLIKA PRIMITAKA I IZDATAKA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</si>
  <si>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</si>
  <si>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</si>
  <si>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</si>
  <si>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</si>
  <si>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 xml:space="preserve">NETO FINANCIRANJE </t>
  </si>
  <si>
    <t xml:space="preserve">VIŠAK/MANJAK + NETO FINANCIRANJE </t>
  </si>
  <si>
    <t>Potpore od međunarodnih organizacija</t>
  </si>
  <si>
    <t>Tekuće pomoći od EU</t>
  </si>
  <si>
    <t>Prijenosi između pror.korisnika istog proračuna</t>
  </si>
  <si>
    <t>Kapitalni prijenosi između pr.kor.istog proračuna</t>
  </si>
  <si>
    <t>Prihod za posebne namjene</t>
  </si>
  <si>
    <t>Prihod po posebnim propisima</t>
  </si>
  <si>
    <t>Ostali nespomenuti prihodi</t>
  </si>
  <si>
    <t>Donacije od pravnih i fizičkih osoba</t>
  </si>
  <si>
    <t>Tekuće donacije</t>
  </si>
  <si>
    <t>Kapitalne donacije</t>
  </si>
  <si>
    <t>Prihod iz proračuna</t>
  </si>
  <si>
    <t>Prihod iz proračuna za financiranje redovne djelatnosti</t>
  </si>
  <si>
    <t>Prihodi za financiranje rashoda poslovanja</t>
  </si>
  <si>
    <t>Prihodi za financiranje rashoda za nabavu nefinancijske imovine</t>
  </si>
  <si>
    <t>Plaće za prekovremeni rad</t>
  </si>
  <si>
    <t>Plaće za posebne uvjete rada</t>
  </si>
  <si>
    <t>Ostali rashodi za zaposlene</t>
  </si>
  <si>
    <t>Doprinosi na plaće</t>
  </si>
  <si>
    <t>Doprinosi za zdravstveno osiguranje</t>
  </si>
  <si>
    <t>Naknade za prijevoz,za rad na terenu i odvojeni život</t>
  </si>
  <si>
    <t>Stručno usavršavanje zaposlenika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</si>
  <si>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</si>
  <si>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</si>
  <si>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</si>
  <si>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</si>
  <si>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</si>
  <si>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Sitan inventar i auto gume</t>
  </si>
  <si>
    <t>Službena radna i zaštitna odjeća i obuća</t>
  </si>
  <si>
    <t>Rashodi za usluge</t>
  </si>
  <si>
    <t>Usluge telefona,pošte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</si>
  <si>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</si>
  <si>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</si>
  <si>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</si>
  <si>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</si>
  <si>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</si>
  <si>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odvjetničke usluge</t>
  </si>
  <si>
    <t>Računalne usluge</t>
  </si>
  <si>
    <t>Ostale usluge</t>
  </si>
  <si>
    <t>Ostali nespomenuti rashodi poslovanja</t>
  </si>
  <si>
    <t>Naknade za rad predstavničkih i izvršnih tijela</t>
  </si>
  <si>
    <t>Premije osiguranja</t>
  </si>
  <si>
    <t>Pristojbe i naknade</t>
  </si>
  <si>
    <t>Financijski rashodi</t>
  </si>
  <si>
    <t>Ostali financijski rashodi</t>
  </si>
  <si>
    <t>Bankarske usluge i usluge platnog prometa</t>
  </si>
  <si>
    <t>Potpore</t>
  </si>
  <si>
    <t>Tekući prijenosi između pror.korisnika istog pror.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</si>
  <si>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</si>
  <si>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</si>
  <si>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</si>
  <si>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</si>
  <si>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Rashodi za nabavu proizvedene dugotrajne imovine</t>
  </si>
  <si>
    <t>Rashodi za dodatna ulaganja na nefinan.Imovini</t>
  </si>
  <si>
    <t>Dodatna ulaganja na građev.objekte</t>
  </si>
  <si>
    <t>11 Opći prihodi i primici - kapitalni</t>
  </si>
  <si>
    <t>581 NPOO</t>
  </si>
  <si>
    <t>3 Doprinosi</t>
  </si>
  <si>
    <t>4 Vlastiti prihodi</t>
  </si>
  <si>
    <t>61 Ostale pomoći i donacije</t>
  </si>
  <si>
    <t>43 Prihodi za posebne namjene</t>
  </si>
  <si>
    <t>10 Socijalna zaštita</t>
  </si>
  <si>
    <t>104 Obitelj i djeca</t>
  </si>
  <si>
    <t>107 Socijalna pomoć stanovništvu koje nije obuhvaćeno redovnim socijalnim programima</t>
  </si>
  <si>
    <t>109 Aktivnosti socijalne zaštite koje nisu drugdje svrstane</t>
  </si>
  <si>
    <t>RAZDJEL 086</t>
  </si>
  <si>
    <t>Proračunski korisnik u socijalnoj skrbi</t>
  </si>
  <si>
    <t>GLAVA 60</t>
  </si>
  <si>
    <t>Socijalna skrb</t>
  </si>
  <si>
    <t>GLAVNI PROGRAM 4003 3+4</t>
  </si>
  <si>
    <t>Podizanje kvalitete i dostupnosti socijalne skrbi</t>
  </si>
  <si>
    <t>PROGRAM 4003</t>
  </si>
  <si>
    <t>Izvor finaciranja 11</t>
  </si>
  <si>
    <t>Razred (rashod/izdatak) 3</t>
  </si>
  <si>
    <t>RASHODI POSLOVANJA</t>
  </si>
  <si>
    <t>Naknade građanima i kućanstvima</t>
  </si>
  <si>
    <t>Rashod za nabavku nefinancijske imovine</t>
  </si>
  <si>
    <t>Aktivnost K 618391</t>
  </si>
  <si>
    <t>Hitna intervencija u sustavu socijalne skrbi</t>
  </si>
  <si>
    <t>Izvor financiranja 11</t>
  </si>
  <si>
    <t>Proračunski prihodi</t>
  </si>
  <si>
    <t>Razred (rashod/izdatak) 4</t>
  </si>
  <si>
    <t>Dodatna ulaganja u građevinske objekte</t>
  </si>
  <si>
    <t>Tekući prijenosi potpore</t>
  </si>
  <si>
    <t>Djelatnost socijalne skrbi - ostali izvori</t>
  </si>
  <si>
    <t>Izvor financiranja 61</t>
  </si>
  <si>
    <t>Naknada građanima i kućanstvima</t>
  </si>
  <si>
    <t xml:space="preserve">2 Potpore iz inozemstva </t>
  </si>
  <si>
    <t xml:space="preserve">A. SAŽETAK  RAČUNA PRIHODA I RASHODA </t>
  </si>
  <si>
    <t>B. SAŽETAK  RAČUNA FINANCIRANJA</t>
  </si>
  <si>
    <t>Građevinski objekti</t>
  </si>
  <si>
    <t>Poslovni objekti</t>
  </si>
  <si>
    <t>6 Ostale pomoći i donacije</t>
  </si>
  <si>
    <t>5 Ostali prihodi za posebne namjene</t>
  </si>
  <si>
    <t>Aktivnost A 734192</t>
  </si>
  <si>
    <t>Postrojenja i oprema</t>
  </si>
  <si>
    <t>Uređaji, strojevi i oprema za ostale namjene</t>
  </si>
  <si>
    <t xml:space="preserve">  52 Prihodi od HZZO</t>
  </si>
  <si>
    <t xml:space="preserve">  43 Prihodi za posebne nemjene - 652</t>
  </si>
  <si>
    <t xml:space="preserve">  61 Ostale pomoći i donacije tekuće</t>
  </si>
  <si>
    <t>CZPUZ Ruža Petrović</t>
  </si>
  <si>
    <t>11 Opći prihodi i primici - IF11</t>
  </si>
  <si>
    <t>Aktivnost K 618350</t>
  </si>
  <si>
    <t>Izvor financiranja 43 3+4</t>
  </si>
  <si>
    <t>Priprema projekta</t>
  </si>
  <si>
    <t>Aktivnost  A 795010</t>
  </si>
  <si>
    <t>Razred (rashod/izdatak)  3</t>
  </si>
  <si>
    <t>Proračunska sredstva 3+4</t>
  </si>
  <si>
    <t>Skrb za djecu bez odgovarajue roditeljske skrbi</t>
  </si>
  <si>
    <t xml:space="preserve">              Skupina (rashod/izdatak)              31    </t>
  </si>
  <si>
    <t xml:space="preserve">              Skupina (rashod/izdatak)              45</t>
  </si>
  <si>
    <t xml:space="preserve">              Skupina (rashod/izdatak)              42</t>
  </si>
  <si>
    <t xml:space="preserve">               Skupina (rashod/izdatak)             32</t>
  </si>
  <si>
    <t xml:space="preserve">               Skupina (rashodi/izdaci)              32</t>
  </si>
  <si>
    <t xml:space="preserve">               Skupina (rashod/izdatak)             45</t>
  </si>
  <si>
    <t>IZVORNI PLAN ILI REBALANS 2026.</t>
  </si>
  <si>
    <t>TEKUĆI PLAN 2026.</t>
  </si>
  <si>
    <t xml:space="preserve">OSTVARENJE/IZVRŠENJE 
01.-06.2026. </t>
  </si>
  <si>
    <t xml:space="preserve">OSTVARENJE/IZVRŠENJE 01.-06. 2025. </t>
  </si>
  <si>
    <t>Oprema za ventilaciju i hlađenje</t>
  </si>
  <si>
    <t>Aktivnost A 795010</t>
  </si>
  <si>
    <t xml:space="preserve">              Skupina (rashod/izdatak)              32    </t>
  </si>
  <si>
    <t xml:space="preserve">              Skupina (rashod/izdatak)              34    </t>
  </si>
  <si>
    <t xml:space="preserve">              Skupina (rashod/izdatak)              37    </t>
  </si>
  <si>
    <t xml:space="preserve">               Skupina (rashodi/izdaci)              37</t>
  </si>
  <si>
    <t>RASHODI ZA NABAVU NEFIN. IMOVINE</t>
  </si>
  <si>
    <t>Donacije   3+4</t>
  </si>
  <si>
    <t xml:space="preserve">               Skupina (rashod/izdatak)             36</t>
  </si>
  <si>
    <t>IZVRŠENJE FINANCIJSKOG PLANA CENTRA ZA PRUŽANJE USLUGA U ZAJEDNICI RUŽA PETROVIĆ                      
ZA  RAZDOBLJE 01.01. - 30.06.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</si>
</sst>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4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7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2" borderId="4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1" fontId="0" fillId="0" borderId="0" xfId="0" applyNumberFormat="1"/>
    <xf numFmtId="1" fontId="2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1" fontId="15" fillId="3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left" vertical="center" wrapText="1"/>
    </xf>
    <xf numFmtId="1" fontId="7" fillId="2" borderId="3" xfId="0" quotePrefix="1" applyNumberFormat="1" applyFont="1" applyFill="1" applyBorder="1" applyAlignment="1">
      <alignment horizontal="left" vertical="center"/>
    </xf>
    <xf numFmtId="1" fontId="8" fillId="2" borderId="3" xfId="0" quotePrefix="1" applyNumberFormat="1" applyFont="1" applyFill="1" applyBorder="1" applyAlignment="1">
      <alignment horizontal="left" vertical="center"/>
    </xf>
    <xf numFmtId="1" fontId="9" fillId="2" borderId="3" xfId="0" quotePrefix="1" applyNumberFormat="1" applyFont="1" applyFill="1" applyBorder="1" applyAlignment="1">
      <alignment horizontal="left" vertical="center"/>
    </xf>
    <xf numFmtId="1" fontId="7" fillId="2" borderId="3" xfId="0" quotePrefix="1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vertical="center" wrapText="1"/>
    </xf>
    <xf numFmtId="1" fontId="7" fillId="2" borderId="3" xfId="0" applyNumberFormat="1" applyFont="1" applyFill="1" applyBorder="1" applyAlignment="1">
      <alignment vertical="center" wrapText="1"/>
    </xf>
    <xf numFmtId="1" fontId="14" fillId="0" borderId="0" xfId="0" applyNumberFormat="1" applyFont="1" applyAlignment="1">
      <alignment vertical="top" wrapText="1"/>
    </xf>
    <xf numFmtId="3" fontId="0" fillId="0" borderId="0" xfId="0" applyNumberFormat="1"/>
    <xf numFmtId="3" fontId="3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3" fontId="3" fillId="0" borderId="3" xfId="0" applyNumberFormat="1" applyFont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0" fontId="6" fillId="3" borderId="3" xfId="0" quotePrefix="1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3" fontId="22" fillId="0" borderId="3" xfId="0" applyNumberFormat="1" applyFont="1" applyBorder="1"/>
    <xf numFmtId="3" fontId="21" fillId="0" borderId="3" xfId="0" applyNumberFormat="1" applyFont="1" applyBorder="1"/>
    <xf numFmtId="1" fontId="21" fillId="0" borderId="3" xfId="0" applyNumberFormat="1" applyFont="1" applyBorder="1"/>
    <xf numFmtId="0" fontId="21" fillId="0" borderId="3" xfId="0" applyFont="1" applyBorder="1"/>
    <xf numFmtId="1" fontId="22" fillId="0" borderId="3" xfId="0" applyNumberFormat="1" applyFont="1" applyBorder="1"/>
    <xf numFmtId="0" fontId="9" fillId="2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/>
    </xf>
    <xf numFmtId="4" fontId="22" fillId="0" borderId="3" xfId="0" applyNumberFormat="1" applyFont="1" applyBorder="1"/>
    <xf numFmtId="4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4" fontId="21" fillId="0" borderId="3" xfId="0" applyNumberFormat="1" applyFont="1" applyBorder="1"/>
    <xf numFmtId="4" fontId="3" fillId="2" borderId="3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20" fillId="0" borderId="17" xfId="0" applyFont="1" applyBorder="1" applyAlignment="1">
      <alignment horizontal="left" vertical="center" wrapText="1"/>
    </xf>
    <xf numFmtId="4" fontId="3" fillId="2" borderId="16" xfId="0" applyNumberFormat="1" applyFont="1" applyFill="1" applyBorder="1" applyAlignment="1">
      <alignment horizontal="right"/>
    </xf>
    <xf numFmtId="4" fontId="3" fillId="2" borderId="17" xfId="0" applyNumberFormat="1" applyFont="1" applyFill="1" applyBorder="1" applyAlignment="1">
      <alignment horizontal="right"/>
    </xf>
    <xf numFmtId="3" fontId="3" fillId="2" borderId="18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vertical="center" wrapText="1"/>
    </xf>
    <xf numFmtId="1" fontId="5" fillId="0" borderId="0" xfId="0" applyNumberFormat="1" applyFont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1" fontId="15" fillId="3" borderId="2" xfId="0" applyNumberFormat="1" applyFont="1" applyFill="1" applyBorder="1" applyAlignment="1">
      <alignment horizontal="center" vertical="center" wrapText="1"/>
    </xf>
    <xf numFmtId="1" fontId="15" fillId="3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textRotation="90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6"/>
  <sheetViews>
    <sheetView tabSelected="1" workbookViewId="0">
      <selection activeCell="B2" sqref="B2"/>
    </sheetView>
  </sheetViews>
  <sheetFormatPr defaultRowHeight="15" x14ac:dyDescent="0.25"/>
  <cols>
    <col min="6" max="6" width="17.85546875" customWidth="1"/>
    <col min="7" max="7" width="24.28515625" customWidth="1"/>
    <col min="8" max="8" width="23.28515625" customWidth="1"/>
    <col min="9" max="9" width="22.7109375" customWidth="1"/>
    <col min="10" max="10" width="24" customWidth="1"/>
    <col min="11" max="12" width="12.7109375" customWidth="1"/>
    <col min="13" max="13" width="25.28515625" customWidth="1"/>
  </cols>
  <sheetData>
    <row r="1" spans="2:13" ht="42" customHeight="1" x14ac:dyDescent="0.25">
      <c r="B1" s="132" t="s">
        <v>205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3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32" t="s">
        <v>17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2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32" t="s">
        <v>165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28"/>
    </row>
    <row r="6" spans="2:13" ht="18" customHeight="1" x14ac:dyDescent="0.25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28"/>
    </row>
    <row r="7" spans="2:13" ht="18" customHeight="1" x14ac:dyDescent="0.25">
      <c r="B7" s="143"/>
      <c r="C7" s="143"/>
      <c r="D7" s="143"/>
      <c r="E7" s="143"/>
      <c r="F7" s="143"/>
      <c r="G7" s="5"/>
      <c r="H7" s="6"/>
      <c r="I7" s="6"/>
      <c r="J7" s="6"/>
      <c r="K7" s="34"/>
      <c r="L7" s="34"/>
    </row>
    <row r="8" spans="2:13" ht="38.25" x14ac:dyDescent="0.25">
      <c r="B8" s="140" t="s">
        <v>8</v>
      </c>
      <c r="C8" s="140"/>
      <c r="D8" s="140"/>
      <c r="E8" s="140"/>
      <c r="F8" s="140"/>
      <c r="G8" s="32" t="s">
        <v>195</v>
      </c>
      <c r="H8" s="32" t="s">
        <v>192</v>
      </c>
      <c r="I8" s="32" t="s">
        <v>193</v>
      </c>
      <c r="J8" s="32" t="s">
        <v>194</v>
      </c>
      <c r="K8" s="32" t="s">
        <v>35</v>
      </c>
      <c r="L8" s="32" t="s">
        <v>35</v>
      </c>
    </row>
    <row r="9" spans="2:13" x14ac:dyDescent="0.25">
      <c r="B9" s="141">
        <v>1</v>
      </c>
      <c r="C9" s="141"/>
      <c r="D9" s="141"/>
      <c r="E9" s="141"/>
      <c r="F9" s="142"/>
      <c r="G9" s="38">
        <v>2</v>
      </c>
      <c r="H9" s="37">
        <v>3</v>
      </c>
      <c r="I9" s="37">
        <v>4</v>
      </c>
      <c r="J9" s="37">
        <v>5</v>
      </c>
      <c r="K9" s="37" t="s">
        <v>54</v>
      </c>
      <c r="L9" s="37" t="s">
        <v>55</v>
      </c>
    </row>
    <row r="10" spans="2:13" x14ac:dyDescent="0.25">
      <c r="B10" s="136" t="s">
        <v>37</v>
      </c>
      <c r="C10" s="137"/>
      <c r="D10" s="137"/>
      <c r="E10" s="137"/>
      <c r="F10" s="138"/>
      <c r="G10" s="104">
        <v>694625.27</v>
      </c>
      <c r="H10" s="104">
        <v>3012060</v>
      </c>
      <c r="I10" s="104">
        <v>2012060</v>
      </c>
      <c r="J10" s="104">
        <v>740429.11</v>
      </c>
      <c r="K10" s="20">
        <f>SUM(J10/G10*100)</f>
        <v>106.59403594689263</v>
      </c>
      <c r="L10" s="20">
        <f>SUM(J10/I10*100)</f>
        <v>36.799554188244883</v>
      </c>
    </row>
    <row r="11" spans="2:13" x14ac:dyDescent="0.25">
      <c r="B11" s="139" t="s">
        <v>36</v>
      </c>
      <c r="C11" s="138"/>
      <c r="D11" s="138"/>
      <c r="E11" s="138"/>
      <c r="F11" s="138"/>
      <c r="G11" s="75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</row>
    <row r="12" spans="2:13" x14ac:dyDescent="0.25">
      <c r="B12" s="133" t="s">
        <v>0</v>
      </c>
      <c r="C12" s="134"/>
      <c r="D12" s="134"/>
      <c r="E12" s="134"/>
      <c r="F12" s="135"/>
      <c r="G12" s="104">
        <f>G10+G11</f>
        <v>694625.27</v>
      </c>
      <c r="H12" s="104">
        <f t="shared" ref="H12:I12" si="0">H10+H11</f>
        <v>3012060</v>
      </c>
      <c r="I12" s="104">
        <f t="shared" si="0"/>
        <v>2012060</v>
      </c>
      <c r="J12" s="104">
        <v>740429.11</v>
      </c>
      <c r="K12" s="19">
        <f>SUM(J12/G12*100)</f>
        <v>106.59403594689263</v>
      </c>
      <c r="L12" s="20">
        <f t="shared" ref="L12:L15" si="1">SUM(J12/I12*100)</f>
        <v>36.799554188244883</v>
      </c>
    </row>
    <row r="13" spans="2:13" x14ac:dyDescent="0.25">
      <c r="B13" s="146" t="s">
        <v>38</v>
      </c>
      <c r="C13" s="137"/>
      <c r="D13" s="137"/>
      <c r="E13" s="137"/>
      <c r="F13" s="137"/>
      <c r="G13" s="104">
        <v>873156.91</v>
      </c>
      <c r="H13" s="104">
        <v>3012060</v>
      </c>
      <c r="I13" s="104">
        <v>2012060</v>
      </c>
      <c r="J13" s="104">
        <v>719023.34</v>
      </c>
      <c r="K13" s="81">
        <f t="shared" ref="K13:K15" si="2">SUM(J13/G13*100)</f>
        <v>82.347551942296377</v>
      </c>
      <c r="L13" s="80">
        <f t="shared" si="1"/>
        <v>35.73568084450762</v>
      </c>
    </row>
    <row r="14" spans="2:13" x14ac:dyDescent="0.25">
      <c r="B14" s="139" t="s">
        <v>39</v>
      </c>
      <c r="C14" s="138"/>
      <c r="D14" s="138"/>
      <c r="E14" s="138"/>
      <c r="F14" s="138"/>
      <c r="G14" s="104">
        <v>8885.75</v>
      </c>
      <c r="H14" s="80">
        <v>0</v>
      </c>
      <c r="I14" s="80">
        <v>0</v>
      </c>
      <c r="J14" s="119">
        <v>141201.5</v>
      </c>
      <c r="K14" s="81">
        <f t="shared" si="2"/>
        <v>1589.0780181751682</v>
      </c>
      <c r="L14" s="80">
        <v>0</v>
      </c>
    </row>
    <row r="15" spans="2:13" x14ac:dyDescent="0.25">
      <c r="B15" s="21" t="s">
        <v>1</v>
      </c>
      <c r="C15" s="22"/>
      <c r="D15" s="22"/>
      <c r="E15" s="22"/>
      <c r="F15" s="22"/>
      <c r="G15" s="104">
        <f>G13+G14</f>
        <v>882042.66</v>
      </c>
      <c r="H15" s="104">
        <f t="shared" ref="H15:J15" si="3">H13+H14</f>
        <v>3012060</v>
      </c>
      <c r="I15" s="104">
        <v>2012060</v>
      </c>
      <c r="J15" s="104">
        <f t="shared" si="3"/>
        <v>860224.84</v>
      </c>
      <c r="K15" s="19">
        <f t="shared" si="2"/>
        <v>97.526443902384486</v>
      </c>
      <c r="L15" s="20">
        <f t="shared" si="1"/>
        <v>42.753438764251563</v>
      </c>
    </row>
    <row r="16" spans="2:13" x14ac:dyDescent="0.25">
      <c r="B16" s="145" t="s">
        <v>2</v>
      </c>
      <c r="C16" s="134"/>
      <c r="D16" s="134"/>
      <c r="E16" s="134"/>
      <c r="F16" s="134"/>
      <c r="G16" s="104">
        <f>G12-G15</f>
        <v>-187417.39</v>
      </c>
      <c r="H16" s="104">
        <v>0</v>
      </c>
      <c r="I16" s="104">
        <v>0</v>
      </c>
      <c r="J16" s="104">
        <f>J12-J15</f>
        <v>-119795.72999999998</v>
      </c>
      <c r="K16" s="19">
        <f>SUM(-J16/G16*100)</f>
        <v>-63.919217955174801</v>
      </c>
      <c r="L16" s="20">
        <v>0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5.75" customHeight="1" x14ac:dyDescent="0.25">
      <c r="B18" s="132" t="s">
        <v>166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"/>
    </row>
    <row r="19" spans="1:49" ht="18" customHeight="1" x14ac:dyDescent="0.25">
      <c r="B19" s="79"/>
      <c r="C19" s="79"/>
      <c r="D19" s="79"/>
      <c r="E19" s="79"/>
      <c r="F19" s="79"/>
      <c r="G19" s="7"/>
      <c r="H19" s="7"/>
      <c r="I19" s="7"/>
      <c r="J19" s="7"/>
      <c r="K19" s="1"/>
      <c r="L19" s="1"/>
      <c r="M19" s="1"/>
    </row>
    <row r="20" spans="1:49" ht="38.25" x14ac:dyDescent="0.25">
      <c r="B20" s="140" t="s">
        <v>8</v>
      </c>
      <c r="C20" s="140"/>
      <c r="D20" s="140"/>
      <c r="E20" s="140"/>
      <c r="F20" s="140"/>
      <c r="G20" s="32" t="s">
        <v>195</v>
      </c>
      <c r="H20" s="2" t="s">
        <v>192</v>
      </c>
      <c r="I20" s="2" t="s">
        <v>193</v>
      </c>
      <c r="J20" s="2" t="s">
        <v>194</v>
      </c>
      <c r="K20" s="2" t="s">
        <v>35</v>
      </c>
      <c r="L20" s="2" t="s">
        <v>35</v>
      </c>
    </row>
    <row r="21" spans="1:49" x14ac:dyDescent="0.25">
      <c r="B21" s="148">
        <v>1</v>
      </c>
      <c r="C21" s="149"/>
      <c r="D21" s="149"/>
      <c r="E21" s="149"/>
      <c r="F21" s="149"/>
      <c r="G21" s="39">
        <v>2</v>
      </c>
      <c r="H21" s="37">
        <v>3</v>
      </c>
      <c r="I21" s="37">
        <v>4</v>
      </c>
      <c r="J21" s="37">
        <v>5</v>
      </c>
      <c r="K21" s="37" t="s">
        <v>54</v>
      </c>
      <c r="L21" s="37" t="s">
        <v>55</v>
      </c>
    </row>
    <row r="22" spans="1:49" ht="15.75" customHeight="1" x14ac:dyDescent="0.25">
      <c r="B22" s="136" t="s">
        <v>40</v>
      </c>
      <c r="C22" s="150"/>
      <c r="D22" s="150"/>
      <c r="E22" s="150"/>
      <c r="F22" s="150"/>
      <c r="G22" s="84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</row>
    <row r="23" spans="1:49" x14ac:dyDescent="0.25">
      <c r="B23" s="136" t="s">
        <v>41</v>
      </c>
      <c r="C23" s="137"/>
      <c r="D23" s="137"/>
      <c r="E23" s="137"/>
      <c r="F23" s="137"/>
      <c r="G23" s="31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</row>
    <row r="24" spans="1:49" ht="15" customHeight="1" x14ac:dyDescent="0.25">
      <c r="B24" s="151" t="s">
        <v>71</v>
      </c>
      <c r="C24" s="152"/>
      <c r="D24" s="152"/>
      <c r="E24" s="152"/>
      <c r="F24" s="153"/>
      <c r="G24" s="82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</row>
    <row r="25" spans="1:49" s="41" customFormat="1" ht="15" customHeight="1" x14ac:dyDescent="0.25">
      <c r="A25"/>
      <c r="B25" s="136" t="s">
        <v>23</v>
      </c>
      <c r="C25" s="137"/>
      <c r="D25" s="137"/>
      <c r="E25" s="137"/>
      <c r="F25" s="137"/>
      <c r="G25" s="104">
        <v>147424.66</v>
      </c>
      <c r="H25" s="41">
        <v>0</v>
      </c>
      <c r="I25" s="80">
        <v>0</v>
      </c>
      <c r="J25" s="119">
        <v>36403.980000000003</v>
      </c>
      <c r="K25" s="80">
        <f t="shared" ref="K25" si="4">SUM(J25/G25*100)</f>
        <v>24.693277230552884</v>
      </c>
      <c r="L25" s="20">
        <v>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1" customFormat="1" ht="15" customHeight="1" x14ac:dyDescent="0.25">
      <c r="A26"/>
      <c r="B26" s="136" t="s">
        <v>75</v>
      </c>
      <c r="C26" s="137"/>
      <c r="D26" s="137"/>
      <c r="E26" s="137"/>
      <c r="F26" s="137"/>
      <c r="G26" s="104">
        <v>0</v>
      </c>
      <c r="H26" s="80">
        <v>0</v>
      </c>
      <c r="I26" s="80">
        <v>0</v>
      </c>
      <c r="J26" s="20">
        <v>0</v>
      </c>
      <c r="K26" s="20"/>
      <c r="L26" s="20">
        <v>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s="49" customFormat="1" x14ac:dyDescent="0.25">
      <c r="A27" s="48"/>
      <c r="B27" s="151" t="s">
        <v>76</v>
      </c>
      <c r="C27" s="152"/>
      <c r="D27" s="152"/>
      <c r="E27" s="152"/>
      <c r="F27" s="153"/>
      <c r="G27" s="104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</row>
    <row r="28" spans="1:49" x14ac:dyDescent="0.25">
      <c r="B28" s="144" t="s">
        <v>77</v>
      </c>
      <c r="C28" s="144"/>
      <c r="D28" s="144"/>
      <c r="E28" s="144"/>
      <c r="F28" s="144"/>
      <c r="G28" s="104">
        <v>-39992.730000000003</v>
      </c>
      <c r="H28" s="81">
        <v>0</v>
      </c>
      <c r="I28" s="81">
        <v>0</v>
      </c>
      <c r="J28" s="104">
        <v>-83391.75</v>
      </c>
      <c r="K28" s="81">
        <f t="shared" ref="K28" si="5">SUM(J28/G28*100)</f>
        <v>208.51727301437032</v>
      </c>
      <c r="L28" s="81">
        <v>0</v>
      </c>
    </row>
    <row r="30" spans="1:49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49" x14ac:dyDescent="0.25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</row>
    <row r="32" spans="1:49" ht="15" customHeight="1" x14ac:dyDescent="0.25"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</row>
    <row r="33" spans="2:12" ht="15" customHeight="1" x14ac:dyDescent="0.25"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</row>
    <row r="34" spans="2:12" ht="15" customHeight="1" x14ac:dyDescent="0.25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</row>
    <row r="35" spans="2:12" ht="15" customHeight="1" x14ac:dyDescent="0.25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2:12" x14ac:dyDescent="0.25"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</row>
  </sheetData>
  <mergeCells count="23">
    <mergeCell ref="B28:F28"/>
    <mergeCell ref="B14:F14"/>
    <mergeCell ref="B16:F16"/>
    <mergeCell ref="B13:F13"/>
    <mergeCell ref="B32:L32"/>
    <mergeCell ref="B25:F25"/>
    <mergeCell ref="B26:F26"/>
    <mergeCell ref="B20:F20"/>
    <mergeCell ref="B21:F21"/>
    <mergeCell ref="B22:F22"/>
    <mergeCell ref="B27:F27"/>
    <mergeCell ref="B24:F24"/>
    <mergeCell ref="B18:L18"/>
    <mergeCell ref="B5:L5"/>
    <mergeCell ref="B3:L3"/>
    <mergeCell ref="B1:L1"/>
    <mergeCell ref="B12:F12"/>
    <mergeCell ref="B23:F23"/>
    <mergeCell ref="B10:F10"/>
    <mergeCell ref="B11:F11"/>
    <mergeCell ref="B8:F8"/>
    <mergeCell ref="B9:F9"/>
    <mergeCell ref="B7:F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14"/>
  <sheetViews>
    <sheetView topLeftCell="A15" zoomScale="90" zoomScaleNormal="90" workbookViewId="0">
      <selection activeCell="G32" sqref="G32:J32"/>
    </sheetView>
  </sheetViews>
  <sheetFormatPr defaultRowHeight="15" x14ac:dyDescent="0.25"/>
  <cols>
    <col min="1" max="1" width="9.140625" style="55"/>
    <col min="2" max="2" width="7.42578125" style="55" bestFit="1" customWidth="1"/>
    <col min="3" max="3" width="8.42578125" style="55" bestFit="1" customWidth="1"/>
    <col min="4" max="4" width="11.42578125" style="55" customWidth="1"/>
    <col min="5" max="5" width="8.42578125" style="55" customWidth="1"/>
    <col min="6" max="6" width="44.7109375" style="55" customWidth="1"/>
    <col min="7" max="10" width="25.28515625" style="55" customWidth="1"/>
    <col min="11" max="12" width="15.7109375" style="55" customWidth="1"/>
    <col min="13" max="16384" width="9.140625" style="55"/>
  </cols>
  <sheetData>
    <row r="1" spans="2:12" ht="18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2:12" ht="15.75" customHeight="1" x14ac:dyDescent="0.25">
      <c r="B2" s="125" t="s">
        <v>17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2:12" ht="18" x14ac:dyDescent="0.25">
      <c r="B3" s="56"/>
      <c r="C3" s="56"/>
      <c r="D3" s="56"/>
      <c r="E3" s="56"/>
      <c r="F3" s="56"/>
      <c r="G3" s="57"/>
      <c r="H3" s="56"/>
      <c r="I3" s="56"/>
      <c r="J3" s="57"/>
      <c r="K3" s="57"/>
      <c r="L3" s="57"/>
    </row>
    <row r="4" spans="2:12" ht="15.75" customHeight="1" x14ac:dyDescent="0.25">
      <c r="B4" s="125" t="s">
        <v>73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2:12" ht="18" x14ac:dyDescent="0.25">
      <c r="B5" s="56"/>
      <c r="C5" s="56"/>
      <c r="D5" s="56"/>
      <c r="E5" s="56"/>
      <c r="F5" s="56"/>
      <c r="G5" s="57"/>
      <c r="H5" s="56"/>
      <c r="I5" s="56"/>
      <c r="J5" s="57"/>
      <c r="K5" s="57"/>
      <c r="L5" s="57"/>
    </row>
    <row r="6" spans="2:12" ht="15.75" customHeight="1" x14ac:dyDescent="0.25">
      <c r="B6" s="125" t="s">
        <v>56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2:12" ht="18" x14ac:dyDescent="0.25">
      <c r="B7" s="56"/>
      <c r="C7" s="56"/>
      <c r="D7" s="56"/>
      <c r="E7" s="56"/>
      <c r="F7" s="56"/>
      <c r="G7" s="57"/>
      <c r="H7" s="56"/>
      <c r="I7" s="56"/>
      <c r="J7" s="57"/>
      <c r="K7" s="57"/>
      <c r="L7" s="57"/>
    </row>
    <row r="8" spans="2:12" ht="45" customHeight="1" x14ac:dyDescent="0.25">
      <c r="B8" s="129" t="s">
        <v>8</v>
      </c>
      <c r="C8" s="130"/>
      <c r="D8" s="130"/>
      <c r="E8" s="130"/>
      <c r="F8" s="131"/>
      <c r="G8" s="58" t="s">
        <v>195</v>
      </c>
      <c r="H8" s="58" t="s">
        <v>192</v>
      </c>
      <c r="I8" s="58" t="s">
        <v>193</v>
      </c>
      <c r="J8" s="58" t="s">
        <v>194</v>
      </c>
      <c r="K8" s="58" t="s">
        <v>35</v>
      </c>
      <c r="L8" s="58" t="s">
        <v>35</v>
      </c>
    </row>
    <row r="9" spans="2:12" x14ac:dyDescent="0.25">
      <c r="B9" s="126">
        <v>1</v>
      </c>
      <c r="C9" s="127"/>
      <c r="D9" s="127"/>
      <c r="E9" s="127"/>
      <c r="F9" s="128"/>
      <c r="G9" s="59">
        <v>2</v>
      </c>
      <c r="H9" s="59">
        <v>3</v>
      </c>
      <c r="I9" s="59">
        <v>4</v>
      </c>
      <c r="J9" s="59">
        <v>5</v>
      </c>
      <c r="K9" s="59" t="s">
        <v>54</v>
      </c>
      <c r="L9" s="59" t="s">
        <v>55</v>
      </c>
    </row>
    <row r="10" spans="2:12" x14ac:dyDescent="0.25">
      <c r="B10" s="60"/>
      <c r="C10" s="60"/>
      <c r="D10" s="60"/>
      <c r="E10" s="60"/>
      <c r="F10" s="60" t="s">
        <v>70</v>
      </c>
      <c r="G10" s="105">
        <f>G11</f>
        <v>702108.89</v>
      </c>
      <c r="H10" s="106">
        <f t="shared" ref="H10:J10" si="0">H11</f>
        <v>3012060</v>
      </c>
      <c r="I10" s="106">
        <f t="shared" si="0"/>
        <v>2012060</v>
      </c>
      <c r="J10" s="105">
        <f t="shared" si="0"/>
        <v>740429.1100000001</v>
      </c>
      <c r="K10" s="85">
        <f>SUM(J10/G10*100)</f>
        <v>105.45787420523902</v>
      </c>
      <c r="L10" s="85">
        <f>SUM(J10/I10*100)</f>
        <v>36.79955418824489</v>
      </c>
    </row>
    <row r="11" spans="2:12" x14ac:dyDescent="0.25">
      <c r="B11" s="60">
        <v>6</v>
      </c>
      <c r="C11" s="60"/>
      <c r="D11" s="60"/>
      <c r="E11" s="60"/>
      <c r="F11" s="60" t="s">
        <v>3</v>
      </c>
      <c r="G11" s="107">
        <f>G12+G19+G22+G28+G32</f>
        <v>702108.89</v>
      </c>
      <c r="H11" s="107">
        <f t="shared" ref="H11:J11" si="1">H12+H19+H22+H28+H32</f>
        <v>3012060</v>
      </c>
      <c r="I11" s="107">
        <f t="shared" si="1"/>
        <v>2012060</v>
      </c>
      <c r="J11" s="107">
        <f t="shared" si="1"/>
        <v>740429.1100000001</v>
      </c>
      <c r="K11" s="85">
        <f t="shared" ref="K11:K63" si="2">SUM(J11/G11*100)</f>
        <v>105.45787420523902</v>
      </c>
      <c r="L11" s="85">
        <f t="shared" ref="L11:L30" si="3">SUM(J11/I11*100)</f>
        <v>36.79955418824489</v>
      </c>
    </row>
    <row r="12" spans="2:12" ht="25.5" x14ac:dyDescent="0.25">
      <c r="B12" s="60"/>
      <c r="C12" s="61">
        <v>63</v>
      </c>
      <c r="D12" s="61"/>
      <c r="E12" s="61"/>
      <c r="F12" s="61" t="s">
        <v>21</v>
      </c>
      <c r="G12" s="108">
        <f>G13+G15+G17</f>
        <v>0</v>
      </c>
      <c r="H12" s="109">
        <v>0</v>
      </c>
      <c r="I12" s="109">
        <v>0</v>
      </c>
      <c r="J12" s="108">
        <v>0</v>
      </c>
      <c r="K12" s="86">
        <v>0</v>
      </c>
      <c r="L12" s="86">
        <v>0</v>
      </c>
    </row>
    <row r="13" spans="2:12" x14ac:dyDescent="0.25">
      <c r="B13" s="62"/>
      <c r="C13" s="62"/>
      <c r="D13" s="62">
        <v>631</v>
      </c>
      <c r="E13" s="62"/>
      <c r="F13" s="62" t="s">
        <v>42</v>
      </c>
      <c r="G13" s="108">
        <v>0</v>
      </c>
      <c r="H13" s="109">
        <v>0</v>
      </c>
      <c r="I13" s="109">
        <v>0</v>
      </c>
      <c r="J13" s="108">
        <v>0</v>
      </c>
      <c r="K13" s="86">
        <v>0</v>
      </c>
      <c r="L13" s="86">
        <v>0</v>
      </c>
    </row>
    <row r="14" spans="2:12" x14ac:dyDescent="0.25">
      <c r="B14" s="62"/>
      <c r="C14" s="62"/>
      <c r="D14" s="62"/>
      <c r="E14" s="62">
        <v>6311</v>
      </c>
      <c r="F14" s="62" t="s">
        <v>43</v>
      </c>
      <c r="G14" s="108">
        <v>0</v>
      </c>
      <c r="H14" s="109">
        <v>0</v>
      </c>
      <c r="I14" s="109">
        <v>0</v>
      </c>
      <c r="J14" s="108">
        <v>0</v>
      </c>
      <c r="K14" s="86">
        <v>0</v>
      </c>
      <c r="L14" s="86">
        <v>0</v>
      </c>
    </row>
    <row r="15" spans="2:12" x14ac:dyDescent="0.25">
      <c r="B15" s="62"/>
      <c r="C15" s="62"/>
      <c r="D15" s="62">
        <v>632</v>
      </c>
      <c r="E15" s="62"/>
      <c r="F15" s="62" t="s">
        <v>78</v>
      </c>
      <c r="G15" s="108">
        <v>0</v>
      </c>
      <c r="H15" s="109">
        <v>0</v>
      </c>
      <c r="I15" s="109">
        <v>0</v>
      </c>
      <c r="J15" s="108">
        <v>0</v>
      </c>
      <c r="K15" s="86">
        <v>0</v>
      </c>
      <c r="L15" s="86">
        <v>0</v>
      </c>
    </row>
    <row r="16" spans="2:12" x14ac:dyDescent="0.25">
      <c r="B16" s="62"/>
      <c r="C16" s="62"/>
      <c r="D16" s="62"/>
      <c r="E16" s="62">
        <v>6323</v>
      </c>
      <c r="F16" s="62" t="s">
        <v>79</v>
      </c>
      <c r="G16" s="108">
        <v>0</v>
      </c>
      <c r="H16" s="109">
        <v>0</v>
      </c>
      <c r="I16" s="109">
        <v>0</v>
      </c>
      <c r="J16" s="108">
        <v>0</v>
      </c>
      <c r="K16" s="86">
        <v>0</v>
      </c>
      <c r="L16" s="86">
        <v>0</v>
      </c>
    </row>
    <row r="17" spans="2:12" x14ac:dyDescent="0.25">
      <c r="B17" s="62"/>
      <c r="C17" s="62"/>
      <c r="D17" s="62">
        <v>639</v>
      </c>
      <c r="E17" s="62"/>
      <c r="F17" s="62" t="s">
        <v>80</v>
      </c>
      <c r="G17" s="108">
        <v>0</v>
      </c>
      <c r="H17" s="109">
        <v>0</v>
      </c>
      <c r="I17" s="109">
        <v>0</v>
      </c>
      <c r="J17" s="108">
        <v>0</v>
      </c>
      <c r="K17" s="86">
        <v>0</v>
      </c>
      <c r="L17" s="86">
        <v>0</v>
      </c>
    </row>
    <row r="18" spans="2:12" x14ac:dyDescent="0.25">
      <c r="B18" s="62"/>
      <c r="C18" s="62"/>
      <c r="D18" s="62"/>
      <c r="E18" s="62">
        <v>6392</v>
      </c>
      <c r="F18" s="62" t="s">
        <v>81</v>
      </c>
      <c r="G18" s="108">
        <v>0</v>
      </c>
      <c r="H18" s="109">
        <v>0</v>
      </c>
      <c r="I18" s="109">
        <v>0</v>
      </c>
      <c r="J18" s="108">
        <v>0</v>
      </c>
      <c r="K18" s="86">
        <v>0</v>
      </c>
      <c r="L18" s="86">
        <v>0</v>
      </c>
    </row>
    <row r="19" spans="2:12" x14ac:dyDescent="0.25">
      <c r="B19" s="62"/>
      <c r="C19" s="62">
        <v>65</v>
      </c>
      <c r="D19" s="62"/>
      <c r="E19" s="62"/>
      <c r="F19" s="62" t="s">
        <v>82</v>
      </c>
      <c r="G19" s="108">
        <f>G20</f>
        <v>1609.62</v>
      </c>
      <c r="H19" s="109">
        <f>H20</f>
        <v>0</v>
      </c>
      <c r="I19" s="110">
        <f t="shared" ref="I19:J20" si="4">I20</f>
        <v>0</v>
      </c>
      <c r="J19" s="108">
        <f t="shared" si="4"/>
        <v>117.93</v>
      </c>
      <c r="K19" s="86">
        <f t="shared" si="2"/>
        <v>7.3265739739814375</v>
      </c>
      <c r="L19" s="86">
        <v>0</v>
      </c>
    </row>
    <row r="20" spans="2:12" x14ac:dyDescent="0.25">
      <c r="B20" s="62"/>
      <c r="C20" s="62"/>
      <c r="D20" s="62">
        <v>652</v>
      </c>
      <c r="E20" s="62"/>
      <c r="F20" s="62" t="s">
        <v>83</v>
      </c>
      <c r="G20" s="108">
        <f>G21</f>
        <v>1609.62</v>
      </c>
      <c r="H20" s="109">
        <f>H21</f>
        <v>0</v>
      </c>
      <c r="I20" s="110">
        <f t="shared" si="4"/>
        <v>0</v>
      </c>
      <c r="J20" s="108">
        <f t="shared" si="4"/>
        <v>117.93</v>
      </c>
      <c r="K20" s="86">
        <f t="shared" si="2"/>
        <v>7.3265739739814375</v>
      </c>
      <c r="L20" s="86">
        <v>0</v>
      </c>
    </row>
    <row r="21" spans="2:12" x14ac:dyDescent="0.25">
      <c r="B21" s="62"/>
      <c r="C21" s="62"/>
      <c r="D21" s="62"/>
      <c r="E21" s="62">
        <v>6526</v>
      </c>
      <c r="F21" s="62" t="s">
        <v>84</v>
      </c>
      <c r="G21" s="108">
        <v>1609.62</v>
      </c>
      <c r="H21" s="109">
        <v>0</v>
      </c>
      <c r="I21" s="110">
        <v>0</v>
      </c>
      <c r="J21" s="108">
        <v>117.93</v>
      </c>
      <c r="K21" s="86">
        <f t="shared" si="2"/>
        <v>7.3265739739814375</v>
      </c>
      <c r="L21" s="86">
        <v>0</v>
      </c>
    </row>
    <row r="22" spans="2:12" ht="25.5" x14ac:dyDescent="0.25">
      <c r="B22" s="62"/>
      <c r="C22" s="62">
        <v>66</v>
      </c>
      <c r="D22" s="63"/>
      <c r="E22" s="63"/>
      <c r="F22" s="61" t="s">
        <v>24</v>
      </c>
      <c r="G22" s="108">
        <f>G25</f>
        <v>5874</v>
      </c>
      <c r="H22" s="109">
        <f t="shared" ref="H22:J22" si="5">H25</f>
        <v>30000</v>
      </c>
      <c r="I22" s="109">
        <f t="shared" si="5"/>
        <v>30000</v>
      </c>
      <c r="J22" s="108">
        <f t="shared" si="5"/>
        <v>3750</v>
      </c>
      <c r="K22" s="86">
        <f t="shared" si="2"/>
        <v>63.840653728294185</v>
      </c>
      <c r="L22" s="86">
        <f t="shared" si="3"/>
        <v>12.5</v>
      </c>
    </row>
    <row r="23" spans="2:12" ht="25.5" x14ac:dyDescent="0.25">
      <c r="B23" s="62"/>
      <c r="C23" s="64"/>
      <c r="D23" s="63">
        <v>661</v>
      </c>
      <c r="E23" s="63"/>
      <c r="F23" s="61" t="s">
        <v>44</v>
      </c>
      <c r="G23" s="108">
        <v>0</v>
      </c>
      <c r="H23" s="109">
        <v>0</v>
      </c>
      <c r="I23" s="109">
        <v>0</v>
      </c>
      <c r="J23" s="108">
        <v>0</v>
      </c>
      <c r="K23" s="86">
        <v>0</v>
      </c>
      <c r="L23" s="86">
        <v>0</v>
      </c>
    </row>
    <row r="24" spans="2:12" x14ac:dyDescent="0.25">
      <c r="B24" s="62"/>
      <c r="C24" s="64"/>
      <c r="D24" s="63"/>
      <c r="E24" s="63">
        <v>6614</v>
      </c>
      <c r="F24" s="61" t="s">
        <v>45</v>
      </c>
      <c r="G24" s="108">
        <v>0</v>
      </c>
      <c r="H24" s="109">
        <v>0</v>
      </c>
      <c r="I24" s="109">
        <v>0</v>
      </c>
      <c r="J24" s="108">
        <v>0</v>
      </c>
      <c r="K24" s="86"/>
      <c r="L24" s="86"/>
    </row>
    <row r="25" spans="2:12" x14ac:dyDescent="0.25">
      <c r="B25" s="62"/>
      <c r="C25" s="64"/>
      <c r="D25" s="63">
        <v>663</v>
      </c>
      <c r="E25" s="63"/>
      <c r="F25" s="61" t="s">
        <v>85</v>
      </c>
      <c r="G25" s="108">
        <f>G26+G27</f>
        <v>5874</v>
      </c>
      <c r="H25" s="109">
        <f t="shared" ref="H25:J25" si="6">H26+H27</f>
        <v>30000</v>
      </c>
      <c r="I25" s="110">
        <f>I26</f>
        <v>30000</v>
      </c>
      <c r="J25" s="108">
        <f t="shared" si="6"/>
        <v>3750</v>
      </c>
      <c r="K25" s="86">
        <f t="shared" si="2"/>
        <v>63.840653728294185</v>
      </c>
      <c r="L25" s="86">
        <f t="shared" si="3"/>
        <v>12.5</v>
      </c>
    </row>
    <row r="26" spans="2:12" x14ac:dyDescent="0.25">
      <c r="B26" s="62"/>
      <c r="C26" s="64"/>
      <c r="D26" s="63"/>
      <c r="E26" s="63">
        <v>6631</v>
      </c>
      <c r="F26" s="61" t="s">
        <v>86</v>
      </c>
      <c r="G26" s="108">
        <v>5874</v>
      </c>
      <c r="H26" s="109">
        <v>30000</v>
      </c>
      <c r="I26" s="110">
        <v>30000</v>
      </c>
      <c r="J26" s="108">
        <v>3750</v>
      </c>
      <c r="K26" s="86">
        <f t="shared" si="2"/>
        <v>63.840653728294185</v>
      </c>
      <c r="L26" s="86">
        <f t="shared" si="3"/>
        <v>12.5</v>
      </c>
    </row>
    <row r="27" spans="2:12" x14ac:dyDescent="0.25">
      <c r="B27" s="62"/>
      <c r="C27" s="64"/>
      <c r="D27" s="63"/>
      <c r="E27" s="63">
        <v>6632</v>
      </c>
      <c r="F27" s="61" t="s">
        <v>87</v>
      </c>
      <c r="G27" s="108">
        <v>0</v>
      </c>
      <c r="H27" s="109">
        <v>0</v>
      </c>
      <c r="I27" s="110">
        <v>0</v>
      </c>
      <c r="J27" s="108">
        <v>0</v>
      </c>
      <c r="K27" s="86">
        <v>0</v>
      </c>
      <c r="L27" s="86">
        <v>0</v>
      </c>
    </row>
    <row r="28" spans="2:12" x14ac:dyDescent="0.25">
      <c r="B28" s="62"/>
      <c r="C28" s="62">
        <v>67</v>
      </c>
      <c r="D28" s="63"/>
      <c r="E28" s="63"/>
      <c r="F28" s="61" t="s">
        <v>88</v>
      </c>
      <c r="G28" s="108">
        <f>G29</f>
        <v>694625.27</v>
      </c>
      <c r="H28" s="109">
        <f t="shared" ref="H28:J28" si="7">H29</f>
        <v>2982060</v>
      </c>
      <c r="I28" s="109">
        <f t="shared" si="7"/>
        <v>1982060</v>
      </c>
      <c r="J28" s="108">
        <f t="shared" si="7"/>
        <v>736561.18</v>
      </c>
      <c r="K28" s="86">
        <f t="shared" si="2"/>
        <v>106.03719902099155</v>
      </c>
      <c r="L28" s="86">
        <f t="shared" si="3"/>
        <v>37.161396728656051</v>
      </c>
    </row>
    <row r="29" spans="2:12" ht="25.5" x14ac:dyDescent="0.25">
      <c r="B29" s="62"/>
      <c r="C29" s="64"/>
      <c r="D29" s="63">
        <v>671</v>
      </c>
      <c r="E29" s="63"/>
      <c r="F29" s="61" t="s">
        <v>89</v>
      </c>
      <c r="G29" s="108">
        <f>G30+G31</f>
        <v>694625.27</v>
      </c>
      <c r="H29" s="109">
        <f t="shared" ref="H29:J29" si="8">H30+H31</f>
        <v>2982060</v>
      </c>
      <c r="I29" s="109">
        <f t="shared" si="8"/>
        <v>1982060</v>
      </c>
      <c r="J29" s="108">
        <f t="shared" si="8"/>
        <v>736561.18</v>
      </c>
      <c r="K29" s="86">
        <f t="shared" si="2"/>
        <v>106.03719902099155</v>
      </c>
      <c r="L29" s="86">
        <f t="shared" si="3"/>
        <v>37.161396728656051</v>
      </c>
    </row>
    <row r="30" spans="2:12" x14ac:dyDescent="0.25">
      <c r="B30" s="62"/>
      <c r="C30" s="64"/>
      <c r="D30" s="63"/>
      <c r="E30" s="63">
        <v>6711</v>
      </c>
      <c r="F30" s="61" t="s">
        <v>90</v>
      </c>
      <c r="G30" s="108">
        <v>694625.27</v>
      </c>
      <c r="H30" s="109">
        <v>2982060</v>
      </c>
      <c r="I30" s="109">
        <v>1982060</v>
      </c>
      <c r="J30" s="108">
        <v>736561.18</v>
      </c>
      <c r="K30" s="86">
        <f t="shared" si="2"/>
        <v>106.03719902099155</v>
      </c>
      <c r="L30" s="86">
        <f t="shared" si="3"/>
        <v>37.161396728656051</v>
      </c>
    </row>
    <row r="31" spans="2:12" ht="25.5" x14ac:dyDescent="0.25">
      <c r="B31" s="62"/>
      <c r="C31" s="64"/>
      <c r="D31" s="63"/>
      <c r="E31" s="63">
        <v>6712</v>
      </c>
      <c r="F31" s="61" t="s">
        <v>91</v>
      </c>
      <c r="G31" s="108">
        <v>0</v>
      </c>
      <c r="H31" s="109">
        <v>0</v>
      </c>
      <c r="I31" s="109">
        <v>0</v>
      </c>
      <c r="J31" s="108">
        <v>0</v>
      </c>
      <c r="K31" s="86">
        <v>0</v>
      </c>
      <c r="L31" s="86">
        <v>0</v>
      </c>
    </row>
    <row r="32" spans="2:12" x14ac:dyDescent="0.25">
      <c r="B32" s="64">
        <v>7</v>
      </c>
      <c r="C32" s="62"/>
      <c r="D32" s="63"/>
      <c r="E32" s="63"/>
      <c r="F32" s="61" t="s">
        <v>33</v>
      </c>
      <c r="G32" s="124">
        <v>0</v>
      </c>
      <c r="H32" s="124">
        <v>0</v>
      </c>
      <c r="I32" s="124">
        <v>0</v>
      </c>
      <c r="J32" s="124">
        <v>0</v>
      </c>
      <c r="K32" s="85">
        <v>0</v>
      </c>
      <c r="L32" s="85">
        <v>0</v>
      </c>
    </row>
    <row r="33" spans="2:12" ht="30.75" customHeight="1" x14ac:dyDescent="0.25">
      <c r="B33" s="62"/>
      <c r="C33" s="62">
        <v>72</v>
      </c>
      <c r="D33" s="63"/>
      <c r="E33" s="63"/>
      <c r="F33" s="65" t="s">
        <v>34</v>
      </c>
      <c r="G33" s="108">
        <v>0</v>
      </c>
      <c r="H33" s="109">
        <v>0</v>
      </c>
      <c r="I33" s="109">
        <v>0</v>
      </c>
      <c r="J33" s="108">
        <v>0</v>
      </c>
      <c r="K33" s="86">
        <v>0</v>
      </c>
      <c r="L33" s="86">
        <v>0</v>
      </c>
    </row>
    <row r="34" spans="2:12" x14ac:dyDescent="0.25">
      <c r="B34" s="62"/>
      <c r="C34" s="62"/>
      <c r="D34" s="62">
        <v>721</v>
      </c>
      <c r="E34" s="62"/>
      <c r="F34" s="65" t="s">
        <v>46</v>
      </c>
      <c r="G34" s="108">
        <v>0</v>
      </c>
      <c r="H34" s="109">
        <v>0</v>
      </c>
      <c r="I34" s="109">
        <v>0</v>
      </c>
      <c r="J34" s="108">
        <v>0</v>
      </c>
      <c r="K34" s="86">
        <v>0</v>
      </c>
      <c r="L34" s="86">
        <v>0</v>
      </c>
    </row>
    <row r="35" spans="2:12" x14ac:dyDescent="0.25">
      <c r="B35" s="62"/>
      <c r="C35" s="62"/>
      <c r="D35" s="62"/>
      <c r="E35" s="62">
        <v>7211</v>
      </c>
      <c r="F35" s="65" t="s">
        <v>47</v>
      </c>
      <c r="G35" s="86">
        <v>0</v>
      </c>
      <c r="H35" s="8">
        <v>0</v>
      </c>
      <c r="I35" s="8">
        <v>0</v>
      </c>
      <c r="J35" s="86">
        <v>0</v>
      </c>
      <c r="K35" s="86">
        <v>0</v>
      </c>
      <c r="L35" s="86">
        <v>0</v>
      </c>
    </row>
    <row r="36" spans="2:12" x14ac:dyDescent="0.25">
      <c r="G36" s="70"/>
      <c r="H36" s="70"/>
      <c r="I36" s="70"/>
      <c r="J36" s="70"/>
      <c r="K36" s="70"/>
      <c r="L36" s="70"/>
    </row>
    <row r="37" spans="2:12" ht="18" x14ac:dyDescent="0.25">
      <c r="B37" s="56"/>
      <c r="C37" s="56"/>
      <c r="D37" s="56"/>
      <c r="E37" s="56"/>
      <c r="F37" s="56"/>
      <c r="G37" s="71"/>
      <c r="H37" s="72"/>
      <c r="I37" s="72"/>
      <c r="J37" s="71"/>
      <c r="K37" s="70"/>
      <c r="L37" s="71"/>
    </row>
    <row r="38" spans="2:12" ht="36.75" customHeight="1" x14ac:dyDescent="0.25">
      <c r="B38" s="129" t="s">
        <v>8</v>
      </c>
      <c r="C38" s="130"/>
      <c r="D38" s="130"/>
      <c r="E38" s="130"/>
      <c r="F38" s="131"/>
      <c r="G38" s="73" t="s">
        <v>195</v>
      </c>
      <c r="H38" s="58" t="s">
        <v>192</v>
      </c>
      <c r="I38" s="73" t="s">
        <v>193</v>
      </c>
      <c r="J38" s="73" t="s">
        <v>194</v>
      </c>
      <c r="K38" s="73" t="s">
        <v>35</v>
      </c>
      <c r="L38" s="73" t="s">
        <v>35</v>
      </c>
    </row>
    <row r="39" spans="2:12" x14ac:dyDescent="0.25">
      <c r="B39" s="126">
        <v>1</v>
      </c>
      <c r="C39" s="127"/>
      <c r="D39" s="127"/>
      <c r="E39" s="127"/>
      <c r="F39" s="128"/>
      <c r="G39" s="74">
        <v>2</v>
      </c>
      <c r="H39" s="74">
        <v>3</v>
      </c>
      <c r="I39" s="74">
        <v>4</v>
      </c>
      <c r="J39" s="74">
        <v>5</v>
      </c>
      <c r="K39" s="74" t="s">
        <v>54</v>
      </c>
      <c r="L39" s="74" t="s">
        <v>55</v>
      </c>
    </row>
    <row r="40" spans="2:12" x14ac:dyDescent="0.25">
      <c r="B40" s="60"/>
      <c r="C40" s="60"/>
      <c r="D40" s="60"/>
      <c r="E40" s="60"/>
      <c r="F40" s="60" t="s">
        <v>69</v>
      </c>
      <c r="G40" s="105">
        <f>G41+G97</f>
        <v>882042.66</v>
      </c>
      <c r="H40" s="106">
        <f>H41+H97</f>
        <v>3012060</v>
      </c>
      <c r="I40" s="106">
        <f>I41+I97</f>
        <v>2012060</v>
      </c>
      <c r="J40" s="105">
        <f>J41+J97</f>
        <v>860224.84</v>
      </c>
      <c r="K40" s="85">
        <f t="shared" si="2"/>
        <v>97.526443902384486</v>
      </c>
      <c r="L40" s="85">
        <f>SUM(J40/I40*100)</f>
        <v>42.753438764251563</v>
      </c>
    </row>
    <row r="41" spans="2:12" x14ac:dyDescent="0.25">
      <c r="B41" s="60">
        <v>3</v>
      </c>
      <c r="C41" s="60"/>
      <c r="D41" s="60"/>
      <c r="E41" s="60"/>
      <c r="F41" s="60" t="s">
        <v>4</v>
      </c>
      <c r="G41" s="105">
        <f>G42+G52+G83+G87+G91</f>
        <v>873156.91</v>
      </c>
      <c r="H41" s="106">
        <f>H42+H52+H83+H87+H91</f>
        <v>3012060</v>
      </c>
      <c r="I41" s="106">
        <f>I42+I52+I83+I87+I91</f>
        <v>2012060</v>
      </c>
      <c r="J41" s="105">
        <f>J42+J52+J83+J87+J91</f>
        <v>719023.34</v>
      </c>
      <c r="K41" s="85">
        <f t="shared" si="2"/>
        <v>82.347551942296377</v>
      </c>
      <c r="L41" s="85">
        <f t="shared" ref="L41:L94" si="9">SUM(J41/I41*100)</f>
        <v>35.73568084450762</v>
      </c>
    </row>
    <row r="42" spans="2:12" x14ac:dyDescent="0.25">
      <c r="B42" s="60"/>
      <c r="C42" s="61">
        <v>31</v>
      </c>
      <c r="D42" s="61"/>
      <c r="E42" s="61"/>
      <c r="F42" s="61" t="s">
        <v>5</v>
      </c>
      <c r="G42" s="108">
        <f>G43+G47+G49</f>
        <v>738639.35000000009</v>
      </c>
      <c r="H42" s="109">
        <f t="shared" ref="H42:J42" si="10">H43+H47+H49</f>
        <v>1388000</v>
      </c>
      <c r="I42" s="109">
        <f t="shared" si="10"/>
        <v>1388000</v>
      </c>
      <c r="J42" s="108">
        <f t="shared" si="10"/>
        <v>568463.29</v>
      </c>
      <c r="K42" s="86">
        <f t="shared" si="2"/>
        <v>76.960872718194608</v>
      </c>
      <c r="L42" s="86">
        <f t="shared" si="9"/>
        <v>40.955568443804033</v>
      </c>
    </row>
    <row r="43" spans="2:12" x14ac:dyDescent="0.25">
      <c r="B43" s="62"/>
      <c r="C43" s="62"/>
      <c r="D43" s="62">
        <v>311</v>
      </c>
      <c r="E43" s="62"/>
      <c r="F43" s="62" t="s">
        <v>48</v>
      </c>
      <c r="G43" s="108">
        <f>G44+G45+G46</f>
        <v>629878.41</v>
      </c>
      <c r="H43" s="109">
        <f>H44+H45+H46</f>
        <v>1113000</v>
      </c>
      <c r="I43" s="109">
        <f t="shared" ref="I43:J43" si="11">I44+I45+I46</f>
        <v>1113000</v>
      </c>
      <c r="J43" s="108">
        <f t="shared" si="11"/>
        <v>467484.4</v>
      </c>
      <c r="K43" s="86">
        <f t="shared" si="2"/>
        <v>74.2181971279187</v>
      </c>
      <c r="L43" s="86">
        <f t="shared" si="9"/>
        <v>42.00219227313567</v>
      </c>
    </row>
    <row r="44" spans="2:12" x14ac:dyDescent="0.25">
      <c r="B44" s="62"/>
      <c r="C44" s="62"/>
      <c r="D44" s="62"/>
      <c r="E44" s="62">
        <v>3111</v>
      </c>
      <c r="F44" s="62" t="s">
        <v>49</v>
      </c>
      <c r="G44" s="108">
        <v>522726.87</v>
      </c>
      <c r="H44" s="109">
        <v>990000</v>
      </c>
      <c r="I44" s="109">
        <v>990000</v>
      </c>
      <c r="J44" s="108">
        <v>395761.65</v>
      </c>
      <c r="K44" s="86">
        <f t="shared" si="2"/>
        <v>75.71098267820058</v>
      </c>
      <c r="L44" s="86">
        <f t="shared" si="9"/>
        <v>39.975924242424242</v>
      </c>
    </row>
    <row r="45" spans="2:12" x14ac:dyDescent="0.25">
      <c r="B45" s="62"/>
      <c r="C45" s="62"/>
      <c r="D45" s="62"/>
      <c r="E45" s="62">
        <v>3113</v>
      </c>
      <c r="F45" s="62" t="s">
        <v>92</v>
      </c>
      <c r="G45" s="108">
        <v>17309.759999999998</v>
      </c>
      <c r="H45" s="109">
        <v>25000</v>
      </c>
      <c r="I45" s="109">
        <v>25000</v>
      </c>
      <c r="J45" s="108">
        <v>4925.5600000000004</v>
      </c>
      <c r="K45" s="86">
        <f t="shared" si="2"/>
        <v>28.455391640323153</v>
      </c>
      <c r="L45" s="86">
        <f t="shared" si="9"/>
        <v>19.70224</v>
      </c>
    </row>
    <row r="46" spans="2:12" x14ac:dyDescent="0.25">
      <c r="B46" s="62"/>
      <c r="C46" s="62"/>
      <c r="D46" s="62"/>
      <c r="E46" s="62">
        <v>3114</v>
      </c>
      <c r="F46" s="62" t="s">
        <v>93</v>
      </c>
      <c r="G46" s="108">
        <v>89841.78</v>
      </c>
      <c r="H46" s="109">
        <v>98000</v>
      </c>
      <c r="I46" s="109">
        <v>98000</v>
      </c>
      <c r="J46" s="108">
        <v>66797.19</v>
      </c>
      <c r="K46" s="86">
        <f t="shared" si="2"/>
        <v>74.349806960636798</v>
      </c>
      <c r="L46" s="86">
        <f t="shared" si="9"/>
        <v>68.160397959183669</v>
      </c>
    </row>
    <row r="47" spans="2:12" x14ac:dyDescent="0.25">
      <c r="B47" s="62"/>
      <c r="C47" s="62"/>
      <c r="D47" s="62">
        <v>312</v>
      </c>
      <c r="E47" s="62"/>
      <c r="F47" s="62" t="s">
        <v>94</v>
      </c>
      <c r="G47" s="108">
        <f>G48</f>
        <v>17603.3</v>
      </c>
      <c r="H47" s="109">
        <f>H48</f>
        <v>70000</v>
      </c>
      <c r="I47" s="109">
        <f>I48</f>
        <v>70000</v>
      </c>
      <c r="J47" s="108">
        <f>J48</f>
        <v>23861.1</v>
      </c>
      <c r="K47" s="86">
        <f t="shared" si="2"/>
        <v>135.549016377611</v>
      </c>
      <c r="L47" s="86">
        <f t="shared" si="9"/>
        <v>34.087285714285713</v>
      </c>
    </row>
    <row r="48" spans="2:12" x14ac:dyDescent="0.25">
      <c r="B48" s="62"/>
      <c r="C48" s="62"/>
      <c r="D48" s="62"/>
      <c r="E48" s="62">
        <v>3121</v>
      </c>
      <c r="F48" s="62" t="s">
        <v>94</v>
      </c>
      <c r="G48" s="108">
        <v>17603.3</v>
      </c>
      <c r="H48" s="109">
        <v>70000</v>
      </c>
      <c r="I48" s="109">
        <v>70000</v>
      </c>
      <c r="J48" s="108">
        <v>23861.1</v>
      </c>
      <c r="K48" s="86">
        <f t="shared" si="2"/>
        <v>135.549016377611</v>
      </c>
      <c r="L48" s="86">
        <f t="shared" si="9"/>
        <v>34.087285714285713</v>
      </c>
    </row>
    <row r="49" spans="2:12" x14ac:dyDescent="0.25">
      <c r="B49" s="62"/>
      <c r="C49" s="62"/>
      <c r="D49" s="62">
        <v>313</v>
      </c>
      <c r="E49" s="62"/>
      <c r="F49" s="62" t="s">
        <v>95</v>
      </c>
      <c r="G49" s="108">
        <f>G50</f>
        <v>91157.64</v>
      </c>
      <c r="H49" s="109">
        <f>H50</f>
        <v>205000</v>
      </c>
      <c r="I49" s="109">
        <f t="shared" ref="I49:J49" si="12">I50</f>
        <v>205000</v>
      </c>
      <c r="J49" s="108">
        <f t="shared" si="12"/>
        <v>77117.789999999994</v>
      </c>
      <c r="K49" s="86">
        <f t="shared" si="2"/>
        <v>84.598273935130379</v>
      </c>
      <c r="L49" s="86">
        <f t="shared" si="9"/>
        <v>37.618434146341464</v>
      </c>
    </row>
    <row r="50" spans="2:12" x14ac:dyDescent="0.25">
      <c r="B50" s="62"/>
      <c r="C50" s="62"/>
      <c r="D50" s="62"/>
      <c r="E50" s="62">
        <v>3132</v>
      </c>
      <c r="F50" s="62" t="s">
        <v>96</v>
      </c>
      <c r="G50" s="108">
        <v>91157.64</v>
      </c>
      <c r="H50" s="109">
        <v>205000</v>
      </c>
      <c r="I50" s="109">
        <v>205000</v>
      </c>
      <c r="J50" s="108">
        <v>77117.789999999994</v>
      </c>
      <c r="K50" s="86">
        <f t="shared" si="2"/>
        <v>84.598273935130379</v>
      </c>
      <c r="L50" s="86">
        <f t="shared" si="9"/>
        <v>37.618434146341464</v>
      </c>
    </row>
    <row r="51" spans="2:12" x14ac:dyDescent="0.25">
      <c r="B51" s="62"/>
      <c r="C51" s="62"/>
      <c r="D51" s="62"/>
      <c r="E51" s="62"/>
      <c r="F51" s="62"/>
      <c r="G51" s="108"/>
      <c r="H51" s="109"/>
      <c r="I51" s="109"/>
      <c r="J51" s="108"/>
      <c r="K51" s="86"/>
      <c r="L51" s="86"/>
    </row>
    <row r="52" spans="2:12" x14ac:dyDescent="0.25">
      <c r="B52" s="62"/>
      <c r="C52" s="62">
        <v>32</v>
      </c>
      <c r="D52" s="63"/>
      <c r="E52" s="63"/>
      <c r="F52" s="62" t="s">
        <v>18</v>
      </c>
      <c r="G52" s="108">
        <f>G53+G58+G66+G77</f>
        <v>129746.35999999999</v>
      </c>
      <c r="H52" s="109">
        <f>H53+H58+H66+H77</f>
        <v>1567260</v>
      </c>
      <c r="I52" s="109">
        <f>I53+I58+I66+I77</f>
        <v>567260</v>
      </c>
      <c r="J52" s="108">
        <f>J53+J58+J66+J77</f>
        <v>143518.18</v>
      </c>
      <c r="K52" s="86">
        <f t="shared" si="2"/>
        <v>110.61441723683039</v>
      </c>
      <c r="L52" s="86">
        <f t="shared" si="9"/>
        <v>25.300246800408981</v>
      </c>
    </row>
    <row r="53" spans="2:12" x14ac:dyDescent="0.25">
      <c r="B53" s="62"/>
      <c r="C53" s="62"/>
      <c r="D53" s="62">
        <v>321</v>
      </c>
      <c r="E53" s="62"/>
      <c r="F53" s="62" t="s">
        <v>50</v>
      </c>
      <c r="G53" s="108">
        <f>G54+G55+G56</f>
        <v>16408.060000000001</v>
      </c>
      <c r="H53" s="109">
        <f t="shared" ref="H53:J53" si="13">H54+H55+H56</f>
        <v>95000</v>
      </c>
      <c r="I53" s="109">
        <f t="shared" si="13"/>
        <v>75000</v>
      </c>
      <c r="J53" s="108">
        <f t="shared" si="13"/>
        <v>14348.26</v>
      </c>
      <c r="K53" s="86">
        <f t="shared" si="2"/>
        <v>87.44641353091103</v>
      </c>
      <c r="L53" s="86">
        <f t="shared" si="9"/>
        <v>19.131013333333332</v>
      </c>
    </row>
    <row r="54" spans="2:12" x14ac:dyDescent="0.25">
      <c r="B54" s="62"/>
      <c r="C54" s="62"/>
      <c r="D54" s="62"/>
      <c r="E54" s="62">
        <v>3211</v>
      </c>
      <c r="F54" s="65" t="s">
        <v>51</v>
      </c>
      <c r="G54" s="108">
        <v>4741.5600000000004</v>
      </c>
      <c r="H54" s="109">
        <v>30000</v>
      </c>
      <c r="I54" s="109">
        <v>20000</v>
      </c>
      <c r="J54" s="108">
        <v>5768.56</v>
      </c>
      <c r="K54" s="86">
        <f t="shared" si="2"/>
        <v>121.6595382110529</v>
      </c>
      <c r="L54" s="86">
        <f t="shared" si="9"/>
        <v>28.8428</v>
      </c>
    </row>
    <row r="55" spans="2:12" ht="25.5" x14ac:dyDescent="0.25">
      <c r="B55" s="62"/>
      <c r="C55" s="62"/>
      <c r="D55" s="62"/>
      <c r="E55" s="62">
        <v>3212</v>
      </c>
      <c r="F55" s="65" t="s">
        <v>97</v>
      </c>
      <c r="G55" s="108">
        <v>11086.5</v>
      </c>
      <c r="H55" s="109">
        <v>45000</v>
      </c>
      <c r="I55" s="109">
        <v>35000</v>
      </c>
      <c r="J55" s="108">
        <v>6392.45</v>
      </c>
      <c r="K55" s="86">
        <f t="shared" si="2"/>
        <v>57.659766382537313</v>
      </c>
      <c r="L55" s="86">
        <f t="shared" si="9"/>
        <v>18.264142857142858</v>
      </c>
    </row>
    <row r="56" spans="2:12" x14ac:dyDescent="0.25">
      <c r="B56" s="62"/>
      <c r="C56" s="62"/>
      <c r="D56" s="62"/>
      <c r="E56" s="62">
        <v>3213</v>
      </c>
      <c r="F56" s="65" t="s">
        <v>98</v>
      </c>
      <c r="G56" s="108">
        <v>580</v>
      </c>
      <c r="H56" s="109">
        <v>20000</v>
      </c>
      <c r="I56" s="109">
        <v>20000</v>
      </c>
      <c r="J56" s="108">
        <v>2187.25</v>
      </c>
      <c r="K56" s="86">
        <f t="shared" si="2"/>
        <v>377.11206896551721</v>
      </c>
      <c r="L56" s="86">
        <f t="shared" si="9"/>
        <v>10.936249999999999</v>
      </c>
    </row>
    <row r="57" spans="2:12" x14ac:dyDescent="0.25">
      <c r="B57" s="62"/>
      <c r="C57" s="62"/>
      <c r="D57" s="62"/>
      <c r="E57" s="62"/>
      <c r="F57" s="65"/>
      <c r="G57" s="108"/>
      <c r="H57" s="109"/>
      <c r="I57" s="109"/>
      <c r="J57" s="108"/>
      <c r="K57" s="86"/>
      <c r="L57" s="86"/>
    </row>
    <row r="58" spans="2:12" x14ac:dyDescent="0.25">
      <c r="B58" s="62"/>
      <c r="C58" s="62"/>
      <c r="D58" s="62">
        <v>322</v>
      </c>
      <c r="E58" s="62"/>
      <c r="F58" s="65" t="s">
        <v>99</v>
      </c>
      <c r="G58" s="108">
        <f>G59+G60+G61+G62+G63+G64</f>
        <v>62775.63</v>
      </c>
      <c r="H58" s="109">
        <f t="shared" ref="H58:J58" si="14">H59+H60+H61+H62+H63+H64</f>
        <v>770000</v>
      </c>
      <c r="I58" s="109">
        <f t="shared" si="14"/>
        <v>290000</v>
      </c>
      <c r="J58" s="108">
        <f t="shared" si="14"/>
        <v>57600.56</v>
      </c>
      <c r="K58" s="86">
        <f t="shared" si="2"/>
        <v>91.756243625113754</v>
      </c>
      <c r="L58" s="86">
        <f t="shared" si="9"/>
        <v>19.862262068965517</v>
      </c>
    </row>
    <row r="59" spans="2:12" x14ac:dyDescent="0.25">
      <c r="B59" s="62"/>
      <c r="C59" s="62"/>
      <c r="D59" s="62"/>
      <c r="E59" s="62">
        <v>3221</v>
      </c>
      <c r="F59" s="65" t="s">
        <v>100</v>
      </c>
      <c r="G59" s="108">
        <v>6009.81</v>
      </c>
      <c r="H59" s="109">
        <v>25000</v>
      </c>
      <c r="I59" s="109">
        <v>25000</v>
      </c>
      <c r="J59" s="108">
        <v>3316.38</v>
      </c>
      <c r="K59" s="86">
        <f t="shared" si="2"/>
        <v>55.1827761609768</v>
      </c>
      <c r="L59" s="86">
        <f t="shared" si="9"/>
        <v>13.26552</v>
      </c>
    </row>
    <row r="60" spans="2:12" x14ac:dyDescent="0.25">
      <c r="B60" s="62"/>
      <c r="C60" s="62"/>
      <c r="D60" s="62"/>
      <c r="E60" s="62">
        <v>3222</v>
      </c>
      <c r="F60" s="65" t="s">
        <v>101</v>
      </c>
      <c r="G60" s="108">
        <v>29006.42</v>
      </c>
      <c r="H60" s="109">
        <v>330000</v>
      </c>
      <c r="I60" s="109">
        <v>120000</v>
      </c>
      <c r="J60" s="108">
        <v>32424.76</v>
      </c>
      <c r="K60" s="86">
        <f t="shared" si="2"/>
        <v>111.78477040599977</v>
      </c>
      <c r="L60" s="86">
        <f t="shared" si="9"/>
        <v>27.020633333333333</v>
      </c>
    </row>
    <row r="61" spans="2:12" x14ac:dyDescent="0.25">
      <c r="B61" s="62"/>
      <c r="C61" s="62"/>
      <c r="D61" s="62"/>
      <c r="E61" s="62">
        <v>3223</v>
      </c>
      <c r="F61" s="65" t="s">
        <v>102</v>
      </c>
      <c r="G61" s="108">
        <v>17597.29</v>
      </c>
      <c r="H61" s="109">
        <v>245000</v>
      </c>
      <c r="I61" s="109">
        <v>55000</v>
      </c>
      <c r="J61" s="108">
        <v>16608.64</v>
      </c>
      <c r="K61" s="86">
        <f t="shared" si="2"/>
        <v>94.381805380260246</v>
      </c>
      <c r="L61" s="86">
        <f t="shared" si="9"/>
        <v>30.197527272727271</v>
      </c>
    </row>
    <row r="62" spans="2:12" ht="25.5" x14ac:dyDescent="0.25">
      <c r="B62" s="62"/>
      <c r="C62" s="62"/>
      <c r="D62" s="62"/>
      <c r="E62" s="62">
        <v>3224</v>
      </c>
      <c r="F62" s="65" t="s">
        <v>103</v>
      </c>
      <c r="G62" s="108">
        <v>3329.64</v>
      </c>
      <c r="H62" s="109">
        <v>85000</v>
      </c>
      <c r="I62" s="109">
        <v>35000</v>
      </c>
      <c r="J62" s="108">
        <v>3784.15</v>
      </c>
      <c r="K62" s="86">
        <f t="shared" si="2"/>
        <v>113.65042467053496</v>
      </c>
      <c r="L62" s="86">
        <f t="shared" si="9"/>
        <v>10.811857142857143</v>
      </c>
    </row>
    <row r="63" spans="2:12" x14ac:dyDescent="0.25">
      <c r="B63" s="62"/>
      <c r="C63" s="62"/>
      <c r="D63" s="62"/>
      <c r="E63" s="62">
        <v>3225</v>
      </c>
      <c r="F63" s="65" t="s">
        <v>104</v>
      </c>
      <c r="G63" s="108">
        <v>6364.56</v>
      </c>
      <c r="H63" s="109">
        <v>55000</v>
      </c>
      <c r="I63" s="109">
        <v>35000</v>
      </c>
      <c r="J63" s="108">
        <v>1264.77</v>
      </c>
      <c r="K63" s="86">
        <f t="shared" si="2"/>
        <v>19.872072853425841</v>
      </c>
      <c r="L63" s="86">
        <f t="shared" si="9"/>
        <v>3.613628571428571</v>
      </c>
    </row>
    <row r="64" spans="2:12" x14ac:dyDescent="0.25">
      <c r="B64" s="62"/>
      <c r="C64" s="62"/>
      <c r="D64" s="62"/>
      <c r="E64" s="62">
        <v>3227</v>
      </c>
      <c r="F64" s="65" t="s">
        <v>105</v>
      </c>
      <c r="G64" s="108">
        <v>467.91</v>
      </c>
      <c r="H64" s="109">
        <v>30000</v>
      </c>
      <c r="I64" s="109">
        <v>20000</v>
      </c>
      <c r="J64" s="108">
        <v>201.86</v>
      </c>
      <c r="K64" s="86">
        <f t="shared" ref="K64:K97" si="15">SUM(J64/G64*100)</f>
        <v>43.140774935350819</v>
      </c>
      <c r="L64" s="86">
        <f t="shared" si="9"/>
        <v>1.0093000000000001</v>
      </c>
    </row>
    <row r="65" spans="2:12" x14ac:dyDescent="0.25">
      <c r="B65" s="62"/>
      <c r="C65" s="62"/>
      <c r="D65" s="62"/>
      <c r="E65" s="62"/>
      <c r="F65" s="65"/>
      <c r="G65" s="108"/>
      <c r="H65" s="109"/>
      <c r="I65" s="109"/>
      <c r="J65" s="108"/>
      <c r="K65" s="86"/>
      <c r="L65" s="86"/>
    </row>
    <row r="66" spans="2:12" x14ac:dyDescent="0.25">
      <c r="B66" s="62"/>
      <c r="C66" s="62"/>
      <c r="D66" s="62">
        <v>323</v>
      </c>
      <c r="E66" s="62"/>
      <c r="F66" s="65" t="s">
        <v>106</v>
      </c>
      <c r="G66" s="108">
        <f>G67+G68+G69+G70+G71+G72+G73+G74+G75</f>
        <v>45358.579999999994</v>
      </c>
      <c r="H66" s="109">
        <f>H67+H68+H69+H70+H71+H72+H73+H74+H75</f>
        <v>659000</v>
      </c>
      <c r="I66" s="109">
        <f>I67+I68+I69+I70+I71+I72+I73+I74+I75</f>
        <v>169000</v>
      </c>
      <c r="J66" s="108">
        <f>J67+J68+J69+J70+J71+J72+J73+J74+J75</f>
        <v>67874.989999999991</v>
      </c>
      <c r="K66" s="86">
        <f t="shared" si="15"/>
        <v>149.64090586610075</v>
      </c>
      <c r="L66" s="86">
        <f t="shared" si="9"/>
        <v>40.162715976331356</v>
      </c>
    </row>
    <row r="67" spans="2:12" x14ac:dyDescent="0.25">
      <c r="B67" s="62"/>
      <c r="C67" s="62"/>
      <c r="D67" s="62"/>
      <c r="E67" s="62">
        <v>3231</v>
      </c>
      <c r="F67" s="65" t="s">
        <v>107</v>
      </c>
      <c r="G67" s="108">
        <v>5240.67</v>
      </c>
      <c r="H67" s="109">
        <v>33000</v>
      </c>
      <c r="I67" s="109">
        <v>28000</v>
      </c>
      <c r="J67" s="108">
        <v>6792.03</v>
      </c>
      <c r="K67" s="86">
        <f t="shared" si="15"/>
        <v>129.60232184052802</v>
      </c>
      <c r="L67" s="86">
        <f t="shared" si="9"/>
        <v>24.257249999999999</v>
      </c>
    </row>
    <row r="68" spans="2:12" x14ac:dyDescent="0.25">
      <c r="B68" s="62"/>
      <c r="C68" s="62"/>
      <c r="D68" s="62"/>
      <c r="E68" s="62">
        <v>3232</v>
      </c>
      <c r="F68" s="65" t="s">
        <v>108</v>
      </c>
      <c r="G68" s="108">
        <v>19487.900000000001</v>
      </c>
      <c r="H68" s="109">
        <v>350000</v>
      </c>
      <c r="I68" s="109">
        <v>60000</v>
      </c>
      <c r="J68" s="108">
        <v>49361.91</v>
      </c>
      <c r="K68" s="86">
        <f t="shared" si="15"/>
        <v>253.29517290215981</v>
      </c>
      <c r="L68" s="86">
        <f t="shared" si="9"/>
        <v>82.269850000000005</v>
      </c>
    </row>
    <row r="69" spans="2:12" x14ac:dyDescent="0.25">
      <c r="B69" s="62"/>
      <c r="C69" s="62"/>
      <c r="D69" s="62"/>
      <c r="E69" s="62">
        <v>3233</v>
      </c>
      <c r="F69" s="65" t="s">
        <v>109</v>
      </c>
      <c r="G69" s="108">
        <v>0</v>
      </c>
      <c r="H69" s="109">
        <v>15000</v>
      </c>
      <c r="I69" s="109">
        <v>15000</v>
      </c>
      <c r="J69" s="108">
        <v>1686</v>
      </c>
      <c r="K69" s="86">
        <v>0</v>
      </c>
      <c r="L69" s="86">
        <f t="shared" si="9"/>
        <v>11.24</v>
      </c>
    </row>
    <row r="70" spans="2:12" x14ac:dyDescent="0.25">
      <c r="B70" s="62"/>
      <c r="C70" s="62"/>
      <c r="D70" s="62"/>
      <c r="E70" s="62">
        <v>3234</v>
      </c>
      <c r="F70" s="65" t="s">
        <v>110</v>
      </c>
      <c r="G70" s="108">
        <v>11797.47</v>
      </c>
      <c r="H70" s="109">
        <v>28000</v>
      </c>
      <c r="I70" s="109">
        <v>28000</v>
      </c>
      <c r="J70" s="108">
        <v>5572.59</v>
      </c>
      <c r="K70" s="86">
        <f t="shared" si="15"/>
        <v>47.235466587327622</v>
      </c>
      <c r="L70" s="86">
        <f t="shared" si="9"/>
        <v>19.902107142857144</v>
      </c>
    </row>
    <row r="71" spans="2:12" x14ac:dyDescent="0.25">
      <c r="B71" s="62"/>
      <c r="C71" s="62"/>
      <c r="D71" s="62"/>
      <c r="E71" s="62">
        <v>3235</v>
      </c>
      <c r="F71" s="65" t="s">
        <v>111</v>
      </c>
      <c r="G71" s="108">
        <v>0</v>
      </c>
      <c r="H71" s="109">
        <v>190000</v>
      </c>
      <c r="I71" s="109">
        <v>0</v>
      </c>
      <c r="J71" s="108">
        <v>0</v>
      </c>
      <c r="K71" s="86">
        <v>0</v>
      </c>
      <c r="L71" s="86">
        <v>0</v>
      </c>
    </row>
    <row r="72" spans="2:12" x14ac:dyDescent="0.25">
      <c r="B72" s="62"/>
      <c r="C72" s="62"/>
      <c r="D72" s="62"/>
      <c r="E72" s="62">
        <v>3236</v>
      </c>
      <c r="F72" s="65" t="s">
        <v>112</v>
      </c>
      <c r="G72" s="108">
        <v>1865.7</v>
      </c>
      <c r="H72" s="109">
        <v>30000</v>
      </c>
      <c r="I72" s="109">
        <v>30000</v>
      </c>
      <c r="J72" s="108">
        <v>1931.2</v>
      </c>
      <c r="K72" s="86">
        <f t="shared" si="15"/>
        <v>103.51074663665112</v>
      </c>
      <c r="L72" s="86">
        <f t="shared" si="9"/>
        <v>6.437333333333334</v>
      </c>
    </row>
    <row r="73" spans="2:12" x14ac:dyDescent="0.25">
      <c r="B73" s="62"/>
      <c r="C73" s="62"/>
      <c r="D73" s="62"/>
      <c r="E73" s="62">
        <v>3237</v>
      </c>
      <c r="F73" s="65" t="s">
        <v>113</v>
      </c>
      <c r="G73" s="108">
        <v>6288.99</v>
      </c>
      <c r="H73" s="109">
        <v>6500</v>
      </c>
      <c r="I73" s="109">
        <v>1500</v>
      </c>
      <c r="J73" s="108">
        <v>1226.4000000000001</v>
      </c>
      <c r="K73" s="86">
        <f t="shared" si="15"/>
        <v>19.500746542767601</v>
      </c>
      <c r="L73" s="86">
        <f t="shared" si="9"/>
        <v>81.760000000000005</v>
      </c>
    </row>
    <row r="74" spans="2:12" x14ac:dyDescent="0.25">
      <c r="B74" s="62"/>
      <c r="C74" s="62"/>
      <c r="D74" s="62"/>
      <c r="E74" s="62">
        <v>3238</v>
      </c>
      <c r="F74" s="65" t="s">
        <v>114</v>
      </c>
      <c r="G74" s="108">
        <v>0</v>
      </c>
      <c r="H74" s="109">
        <v>0</v>
      </c>
      <c r="I74" s="109">
        <v>0</v>
      </c>
      <c r="J74" s="108">
        <v>0</v>
      </c>
      <c r="K74" s="86">
        <v>0</v>
      </c>
      <c r="L74" s="86">
        <v>0</v>
      </c>
    </row>
    <row r="75" spans="2:12" x14ac:dyDescent="0.25">
      <c r="B75" s="62"/>
      <c r="C75" s="62"/>
      <c r="D75" s="62"/>
      <c r="E75" s="62">
        <v>3239</v>
      </c>
      <c r="F75" s="65" t="s">
        <v>115</v>
      </c>
      <c r="G75" s="108">
        <v>677.85</v>
      </c>
      <c r="H75" s="109">
        <v>6500</v>
      </c>
      <c r="I75" s="109">
        <v>6500</v>
      </c>
      <c r="J75" s="108">
        <v>1304.8599999999999</v>
      </c>
      <c r="K75" s="86">
        <f t="shared" si="15"/>
        <v>192.49981559342035</v>
      </c>
      <c r="L75" s="86">
        <f t="shared" si="9"/>
        <v>20.074769230769228</v>
      </c>
    </row>
    <row r="76" spans="2:12" x14ac:dyDescent="0.25">
      <c r="B76" s="62"/>
      <c r="C76" s="62"/>
      <c r="D76" s="62"/>
      <c r="E76" s="62"/>
      <c r="F76" s="65"/>
      <c r="G76" s="108"/>
      <c r="H76" s="109"/>
      <c r="I76" s="109"/>
      <c r="J76" s="108"/>
      <c r="K76" s="86"/>
      <c r="L76" s="86"/>
    </row>
    <row r="77" spans="2:12" x14ac:dyDescent="0.25">
      <c r="B77" s="62"/>
      <c r="C77" s="62"/>
      <c r="D77" s="62">
        <v>329</v>
      </c>
      <c r="E77" s="62"/>
      <c r="F77" s="65" t="s">
        <v>116</v>
      </c>
      <c r="G77" s="108">
        <f>G78+G79+G80+G81</f>
        <v>5204.09</v>
      </c>
      <c r="H77" s="109">
        <f t="shared" ref="H77:J77" si="16">H78+H79+H80+H81</f>
        <v>43260</v>
      </c>
      <c r="I77" s="109">
        <f t="shared" si="16"/>
        <v>33260</v>
      </c>
      <c r="J77" s="108">
        <f t="shared" si="16"/>
        <v>3694.37</v>
      </c>
      <c r="K77" s="86">
        <f t="shared" si="15"/>
        <v>70.989740761593282</v>
      </c>
      <c r="L77" s="86">
        <f t="shared" si="9"/>
        <v>11.107546602525556</v>
      </c>
    </row>
    <row r="78" spans="2:12" x14ac:dyDescent="0.25">
      <c r="B78" s="62"/>
      <c r="C78" s="62"/>
      <c r="D78" s="62"/>
      <c r="E78" s="62">
        <v>3291</v>
      </c>
      <c r="F78" s="65" t="s">
        <v>117</v>
      </c>
      <c r="G78" s="108">
        <v>887.03</v>
      </c>
      <c r="H78" s="109">
        <v>3000</v>
      </c>
      <c r="I78" s="109">
        <v>3000</v>
      </c>
      <c r="J78" s="108">
        <v>1337.31</v>
      </c>
      <c r="K78" s="86">
        <f t="shared" si="15"/>
        <v>150.76265740730301</v>
      </c>
      <c r="L78" s="86">
        <f t="shared" si="9"/>
        <v>44.576999999999998</v>
      </c>
    </row>
    <row r="79" spans="2:12" x14ac:dyDescent="0.25">
      <c r="B79" s="62"/>
      <c r="C79" s="62"/>
      <c r="D79" s="62"/>
      <c r="E79" s="62">
        <v>3292</v>
      </c>
      <c r="F79" s="65" t="s">
        <v>118</v>
      </c>
      <c r="G79" s="108">
        <v>523.11</v>
      </c>
      <c r="H79" s="109">
        <v>15000</v>
      </c>
      <c r="I79" s="109">
        <v>15000</v>
      </c>
      <c r="J79" s="108">
        <v>1618.14</v>
      </c>
      <c r="K79" s="86">
        <f t="shared" si="15"/>
        <v>309.33073349773468</v>
      </c>
      <c r="L79" s="86">
        <f t="shared" si="9"/>
        <v>10.787600000000001</v>
      </c>
    </row>
    <row r="80" spans="2:12" x14ac:dyDescent="0.25">
      <c r="B80" s="62"/>
      <c r="C80" s="62"/>
      <c r="D80" s="62"/>
      <c r="E80" s="62">
        <v>3295</v>
      </c>
      <c r="F80" s="65" t="s">
        <v>119</v>
      </c>
      <c r="G80" s="108">
        <v>295.44</v>
      </c>
      <c r="H80" s="109">
        <v>260</v>
      </c>
      <c r="I80" s="109">
        <v>260</v>
      </c>
      <c r="J80" s="108">
        <v>116.82</v>
      </c>
      <c r="K80" s="86">
        <f t="shared" si="15"/>
        <v>39.541023558082856</v>
      </c>
      <c r="L80" s="86">
        <f t="shared" si="9"/>
        <v>44.930769230769229</v>
      </c>
    </row>
    <row r="81" spans="2:12" x14ac:dyDescent="0.25">
      <c r="B81" s="62"/>
      <c r="C81" s="62"/>
      <c r="D81" s="62"/>
      <c r="E81" s="62">
        <v>3299</v>
      </c>
      <c r="F81" s="65" t="s">
        <v>116</v>
      </c>
      <c r="G81" s="108">
        <v>3498.51</v>
      </c>
      <c r="H81" s="109">
        <v>25000</v>
      </c>
      <c r="I81" s="109">
        <v>15000</v>
      </c>
      <c r="J81" s="108">
        <v>622.1</v>
      </c>
      <c r="K81" s="86">
        <f t="shared" si="15"/>
        <v>17.781855704285537</v>
      </c>
      <c r="L81" s="86">
        <f t="shared" si="9"/>
        <v>4.1473333333333331</v>
      </c>
    </row>
    <row r="82" spans="2:12" x14ac:dyDescent="0.25">
      <c r="B82" s="62"/>
      <c r="C82" s="62"/>
      <c r="D82" s="62"/>
      <c r="E82" s="62"/>
      <c r="F82" s="65"/>
      <c r="G82" s="108"/>
      <c r="H82" s="109"/>
      <c r="I82" s="109"/>
      <c r="J82" s="108"/>
      <c r="K82" s="86"/>
      <c r="L82" s="86"/>
    </row>
    <row r="83" spans="2:12" x14ac:dyDescent="0.25">
      <c r="B83" s="62"/>
      <c r="C83" s="62">
        <v>34</v>
      </c>
      <c r="D83" s="62"/>
      <c r="E83" s="62"/>
      <c r="F83" s="65" t="s">
        <v>120</v>
      </c>
      <c r="G83" s="108">
        <f>G84</f>
        <v>430.5</v>
      </c>
      <c r="H83" s="109">
        <f t="shared" ref="H83:J84" si="17">H84</f>
        <v>1800</v>
      </c>
      <c r="I83" s="109">
        <f t="shared" si="17"/>
        <v>1800</v>
      </c>
      <c r="J83" s="108">
        <f t="shared" si="17"/>
        <v>202.11</v>
      </c>
      <c r="K83" s="86">
        <f t="shared" si="15"/>
        <v>46.947735191637634</v>
      </c>
      <c r="L83" s="86">
        <f t="shared" si="9"/>
        <v>11.228333333333335</v>
      </c>
    </row>
    <row r="84" spans="2:12" x14ac:dyDescent="0.25">
      <c r="B84" s="62"/>
      <c r="C84" s="62"/>
      <c r="D84" s="62">
        <v>343</v>
      </c>
      <c r="E84" s="62"/>
      <c r="F84" s="65" t="s">
        <v>121</v>
      </c>
      <c r="G84" s="108">
        <f>G85</f>
        <v>430.5</v>
      </c>
      <c r="H84" s="109">
        <f t="shared" si="17"/>
        <v>1800</v>
      </c>
      <c r="I84" s="109">
        <f t="shared" si="17"/>
        <v>1800</v>
      </c>
      <c r="J84" s="108">
        <f t="shared" si="17"/>
        <v>202.11</v>
      </c>
      <c r="K84" s="86">
        <f t="shared" si="15"/>
        <v>46.947735191637634</v>
      </c>
      <c r="L84" s="86">
        <f t="shared" si="9"/>
        <v>11.228333333333335</v>
      </c>
    </row>
    <row r="85" spans="2:12" x14ac:dyDescent="0.25">
      <c r="B85" s="62"/>
      <c r="C85" s="62"/>
      <c r="D85" s="62"/>
      <c r="E85" s="62">
        <v>3431</v>
      </c>
      <c r="F85" s="65" t="s">
        <v>122</v>
      </c>
      <c r="G85" s="108">
        <v>430.5</v>
      </c>
      <c r="H85" s="109">
        <v>1800</v>
      </c>
      <c r="I85" s="109">
        <v>1800</v>
      </c>
      <c r="J85" s="108">
        <v>202.11</v>
      </c>
      <c r="K85" s="86">
        <f t="shared" si="15"/>
        <v>46.947735191637634</v>
      </c>
      <c r="L85" s="86">
        <f t="shared" si="9"/>
        <v>11.228333333333335</v>
      </c>
    </row>
    <row r="86" spans="2:12" x14ac:dyDescent="0.25">
      <c r="B86" s="62"/>
      <c r="C86" s="62"/>
      <c r="D86" s="62"/>
      <c r="F86" s="65"/>
      <c r="G86" s="108"/>
      <c r="H86" s="109"/>
      <c r="I86" s="109"/>
      <c r="J86" s="108"/>
      <c r="K86" s="86"/>
      <c r="L86" s="86"/>
    </row>
    <row r="87" spans="2:12" x14ac:dyDescent="0.25">
      <c r="B87" s="62"/>
      <c r="C87" s="62">
        <v>36</v>
      </c>
      <c r="D87" s="62"/>
      <c r="E87" s="62"/>
      <c r="F87" s="65" t="s">
        <v>123</v>
      </c>
      <c r="G87" s="108">
        <f>G88</f>
        <v>0</v>
      </c>
      <c r="H87" s="109">
        <f t="shared" ref="H87:J88" si="18">H88</f>
        <v>0</v>
      </c>
      <c r="I87" s="109">
        <f t="shared" si="18"/>
        <v>0</v>
      </c>
      <c r="J87" s="108">
        <f t="shared" si="18"/>
        <v>117.93</v>
      </c>
      <c r="K87" s="86">
        <v>0</v>
      </c>
      <c r="L87" s="86">
        <v>0</v>
      </c>
    </row>
    <row r="88" spans="2:12" x14ac:dyDescent="0.25">
      <c r="B88" s="62"/>
      <c r="C88" s="62"/>
      <c r="D88" s="62">
        <v>369</v>
      </c>
      <c r="E88" s="62"/>
      <c r="F88" s="65" t="s">
        <v>124</v>
      </c>
      <c r="G88" s="108">
        <f>G89</f>
        <v>0</v>
      </c>
      <c r="H88" s="109">
        <f t="shared" si="18"/>
        <v>0</v>
      </c>
      <c r="I88" s="109">
        <f t="shared" si="18"/>
        <v>0</v>
      </c>
      <c r="J88" s="108">
        <f t="shared" si="18"/>
        <v>117.93</v>
      </c>
      <c r="K88" s="86">
        <v>0</v>
      </c>
      <c r="L88" s="86">
        <v>0</v>
      </c>
    </row>
    <row r="89" spans="2:12" x14ac:dyDescent="0.25">
      <c r="B89" s="62"/>
      <c r="C89" s="62"/>
      <c r="D89" s="62"/>
      <c r="E89" s="62">
        <v>3691</v>
      </c>
      <c r="F89" s="65" t="s">
        <v>124</v>
      </c>
      <c r="G89" s="108">
        <v>0</v>
      </c>
      <c r="H89" s="109">
        <v>0</v>
      </c>
      <c r="I89" s="109">
        <v>0</v>
      </c>
      <c r="J89" s="108">
        <v>117.93</v>
      </c>
      <c r="K89" s="86">
        <v>0</v>
      </c>
      <c r="L89" s="86">
        <v>0</v>
      </c>
    </row>
    <row r="90" spans="2:12" x14ac:dyDescent="0.25">
      <c r="B90" s="62"/>
      <c r="C90" s="62"/>
      <c r="D90" s="62"/>
      <c r="E90" s="62"/>
      <c r="F90" s="65"/>
      <c r="G90" s="108"/>
      <c r="H90" s="109"/>
      <c r="I90" s="109"/>
      <c r="J90" s="108"/>
      <c r="K90" s="86"/>
      <c r="L90" s="86"/>
    </row>
    <row r="91" spans="2:12" ht="25.5" x14ac:dyDescent="0.25">
      <c r="B91" s="62"/>
      <c r="C91" s="62">
        <v>37</v>
      </c>
      <c r="D91" s="62"/>
      <c r="E91" s="62"/>
      <c r="F91" s="65" t="s">
        <v>125</v>
      </c>
      <c r="G91" s="108">
        <f>G92</f>
        <v>4340.7</v>
      </c>
      <c r="H91" s="109">
        <f t="shared" ref="H91:J91" si="19">H92</f>
        <v>55000</v>
      </c>
      <c r="I91" s="109">
        <f t="shared" si="19"/>
        <v>55000</v>
      </c>
      <c r="J91" s="108">
        <f t="shared" si="19"/>
        <v>6721.83</v>
      </c>
      <c r="K91" s="86">
        <f t="shared" si="15"/>
        <v>154.85589881816298</v>
      </c>
      <c r="L91" s="86">
        <f t="shared" si="9"/>
        <v>12.221509090909091</v>
      </c>
    </row>
    <row r="92" spans="2:12" ht="25.5" x14ac:dyDescent="0.25">
      <c r="B92" s="62"/>
      <c r="C92" s="64"/>
      <c r="D92" s="62">
        <v>372</v>
      </c>
      <c r="E92" s="62"/>
      <c r="F92" s="65" t="s">
        <v>126</v>
      </c>
      <c r="G92" s="108">
        <f>G93+G94</f>
        <v>4340.7</v>
      </c>
      <c r="H92" s="109">
        <f t="shared" ref="H92:J92" si="20">H93+H94</f>
        <v>55000</v>
      </c>
      <c r="I92" s="109">
        <f t="shared" si="20"/>
        <v>55000</v>
      </c>
      <c r="J92" s="108">
        <f t="shared" si="20"/>
        <v>6721.83</v>
      </c>
      <c r="K92" s="86">
        <f t="shared" si="15"/>
        <v>154.85589881816298</v>
      </c>
      <c r="L92" s="86">
        <f t="shared" si="9"/>
        <v>12.221509090909091</v>
      </c>
    </row>
    <row r="93" spans="2:12" x14ac:dyDescent="0.25">
      <c r="B93" s="62"/>
      <c r="C93" s="64"/>
      <c r="D93" s="62"/>
      <c r="E93" s="62">
        <v>3721</v>
      </c>
      <c r="F93" s="65" t="s">
        <v>127</v>
      </c>
      <c r="G93" s="108">
        <v>0</v>
      </c>
      <c r="H93" s="112">
        <v>25000</v>
      </c>
      <c r="I93" s="112">
        <v>25000</v>
      </c>
      <c r="J93" s="108">
        <v>952.3</v>
      </c>
      <c r="K93" s="86">
        <v>0</v>
      </c>
      <c r="L93" s="86">
        <f t="shared" si="9"/>
        <v>3.8092000000000001</v>
      </c>
    </row>
    <row r="94" spans="2:12" x14ac:dyDescent="0.25">
      <c r="B94" s="62"/>
      <c r="C94" s="64"/>
      <c r="D94" s="62"/>
      <c r="E94" s="62">
        <v>3722</v>
      </c>
      <c r="F94" s="65" t="s">
        <v>128</v>
      </c>
      <c r="G94" s="108">
        <v>4340.7</v>
      </c>
      <c r="H94" s="109">
        <v>30000</v>
      </c>
      <c r="I94" s="109">
        <f>25000+5000</f>
        <v>30000</v>
      </c>
      <c r="J94" s="108">
        <v>5769.53</v>
      </c>
      <c r="K94" s="86">
        <f t="shared" si="15"/>
        <v>132.91704103024858</v>
      </c>
      <c r="L94" s="86">
        <f t="shared" si="9"/>
        <v>19.231766666666665</v>
      </c>
    </row>
    <row r="95" spans="2:12" x14ac:dyDescent="0.25">
      <c r="B95" s="62"/>
      <c r="C95" s="64"/>
      <c r="D95" s="63"/>
      <c r="E95" s="63" t="s">
        <v>28</v>
      </c>
      <c r="F95" s="63"/>
      <c r="G95" s="108"/>
      <c r="H95" s="109"/>
      <c r="I95" s="109"/>
      <c r="J95" s="108"/>
      <c r="K95" s="86"/>
      <c r="L95" s="86"/>
    </row>
    <row r="96" spans="2:12" x14ac:dyDescent="0.25">
      <c r="B96" s="62"/>
      <c r="C96" s="62"/>
      <c r="D96" s="63"/>
      <c r="E96" s="63"/>
      <c r="F96" s="63"/>
      <c r="G96" s="108"/>
      <c r="H96" s="109"/>
      <c r="I96" s="109"/>
      <c r="J96" s="108"/>
      <c r="K96" s="86"/>
      <c r="L96" s="86"/>
    </row>
    <row r="97" spans="2:12" x14ac:dyDescent="0.25">
      <c r="B97" s="66">
        <v>4</v>
      </c>
      <c r="C97" s="66"/>
      <c r="D97" s="66"/>
      <c r="E97" s="66"/>
      <c r="F97" s="67" t="s">
        <v>6</v>
      </c>
      <c r="G97" s="105">
        <f>G98+G102+G107</f>
        <v>8885.75</v>
      </c>
      <c r="H97" s="106">
        <f t="shared" ref="H97:J97" si="21">H98+H102+H107</f>
        <v>0</v>
      </c>
      <c r="I97" s="106">
        <f t="shared" si="21"/>
        <v>0</v>
      </c>
      <c r="J97" s="105">
        <f t="shared" si="21"/>
        <v>141201.5</v>
      </c>
      <c r="K97" s="85">
        <f t="shared" si="15"/>
        <v>1589.0780181751682</v>
      </c>
      <c r="L97" s="85">
        <v>0</v>
      </c>
    </row>
    <row r="98" spans="2:12" ht="25.5" x14ac:dyDescent="0.25">
      <c r="B98" s="61"/>
      <c r="C98" s="61">
        <v>41</v>
      </c>
      <c r="D98" s="61"/>
      <c r="E98" s="61"/>
      <c r="F98" s="68" t="s">
        <v>7</v>
      </c>
      <c r="G98" s="108">
        <v>0</v>
      </c>
      <c r="H98" s="113">
        <v>0</v>
      </c>
      <c r="I98" s="113">
        <v>0</v>
      </c>
      <c r="J98" s="108">
        <v>0</v>
      </c>
      <c r="K98" s="86">
        <v>0</v>
      </c>
      <c r="L98" s="86">
        <v>0</v>
      </c>
    </row>
    <row r="99" spans="2:12" x14ac:dyDescent="0.25">
      <c r="B99" s="61"/>
      <c r="C99" s="61"/>
      <c r="D99" s="62">
        <v>411</v>
      </c>
      <c r="E99" s="62"/>
      <c r="F99" s="62" t="s">
        <v>52</v>
      </c>
      <c r="G99" s="108">
        <v>0</v>
      </c>
      <c r="H99" s="113">
        <v>0</v>
      </c>
      <c r="I99" s="113">
        <v>0</v>
      </c>
      <c r="J99" s="108">
        <v>0</v>
      </c>
      <c r="K99" s="86">
        <v>0</v>
      </c>
      <c r="L99" s="86">
        <v>0</v>
      </c>
    </row>
    <row r="100" spans="2:12" x14ac:dyDescent="0.25">
      <c r="B100" s="61"/>
      <c r="C100" s="61"/>
      <c r="D100" s="62"/>
      <c r="E100" s="62">
        <v>4111</v>
      </c>
      <c r="F100" s="62" t="s">
        <v>53</v>
      </c>
      <c r="G100" s="108">
        <v>0</v>
      </c>
      <c r="H100" s="113">
        <v>0</v>
      </c>
      <c r="I100" s="113">
        <v>0</v>
      </c>
      <c r="J100" s="108">
        <v>0</v>
      </c>
      <c r="K100" s="86">
        <v>0</v>
      </c>
      <c r="L100" s="86">
        <v>0</v>
      </c>
    </row>
    <row r="101" spans="2:12" x14ac:dyDescent="0.25">
      <c r="B101" s="61"/>
      <c r="C101" s="61"/>
      <c r="D101" s="62"/>
      <c r="E101" s="62"/>
      <c r="F101" s="62"/>
      <c r="G101" s="108"/>
      <c r="H101" s="113"/>
      <c r="I101" s="113"/>
      <c r="J101" s="108"/>
      <c r="K101" s="86"/>
      <c r="L101" s="86"/>
    </row>
    <row r="102" spans="2:12" x14ac:dyDescent="0.25">
      <c r="B102" s="61"/>
      <c r="C102" s="61">
        <v>42</v>
      </c>
      <c r="D102" s="62"/>
      <c r="E102" s="62"/>
      <c r="F102" s="62" t="s">
        <v>129</v>
      </c>
      <c r="G102" s="108">
        <f>G103</f>
        <v>0</v>
      </c>
      <c r="H102" s="113">
        <f t="shared" ref="H102:J103" si="22">H103</f>
        <v>0</v>
      </c>
      <c r="I102" s="113">
        <f t="shared" si="22"/>
        <v>0</v>
      </c>
      <c r="J102" s="108">
        <f>J103+J105</f>
        <v>17689</v>
      </c>
      <c r="K102" s="86">
        <v>0</v>
      </c>
      <c r="L102" s="86">
        <v>0</v>
      </c>
    </row>
    <row r="103" spans="2:12" x14ac:dyDescent="0.25">
      <c r="B103" s="61"/>
      <c r="C103" s="61"/>
      <c r="D103" s="62">
        <v>421</v>
      </c>
      <c r="E103" s="62"/>
      <c r="F103" s="62" t="s">
        <v>167</v>
      </c>
      <c r="G103" s="108">
        <f>G104</f>
        <v>0</v>
      </c>
      <c r="H103" s="113">
        <f t="shared" si="22"/>
        <v>0</v>
      </c>
      <c r="I103" s="113">
        <f t="shared" si="22"/>
        <v>0</v>
      </c>
      <c r="J103" s="108">
        <f t="shared" si="22"/>
        <v>0</v>
      </c>
      <c r="K103" s="86">
        <v>0</v>
      </c>
      <c r="L103" s="86">
        <v>0</v>
      </c>
    </row>
    <row r="104" spans="2:12" x14ac:dyDescent="0.25">
      <c r="B104" s="61"/>
      <c r="C104" s="61"/>
      <c r="D104" s="62"/>
      <c r="E104" s="62">
        <v>4212</v>
      </c>
      <c r="F104" s="62" t="s">
        <v>168</v>
      </c>
      <c r="G104" s="108">
        <v>0</v>
      </c>
      <c r="H104" s="113">
        <v>0</v>
      </c>
      <c r="I104" s="113">
        <v>0</v>
      </c>
      <c r="J104" s="108">
        <v>0</v>
      </c>
      <c r="K104" s="86">
        <v>0</v>
      </c>
      <c r="L104" s="86">
        <v>0</v>
      </c>
    </row>
    <row r="105" spans="2:12" x14ac:dyDescent="0.25">
      <c r="B105" s="61"/>
      <c r="C105" s="61"/>
      <c r="D105" s="62">
        <v>422</v>
      </c>
      <c r="E105" s="62"/>
      <c r="F105" s="62" t="s">
        <v>172</v>
      </c>
      <c r="G105" s="108">
        <v>0</v>
      </c>
      <c r="H105" s="113">
        <v>0</v>
      </c>
      <c r="I105" s="113">
        <v>0</v>
      </c>
      <c r="J105" s="108">
        <f>J106</f>
        <v>17689</v>
      </c>
      <c r="K105" s="86">
        <v>0</v>
      </c>
      <c r="L105" s="86">
        <v>0</v>
      </c>
    </row>
    <row r="106" spans="2:12" x14ac:dyDescent="0.25">
      <c r="B106" s="61"/>
      <c r="C106" s="61"/>
      <c r="D106" s="62"/>
      <c r="E106" s="62">
        <v>4223</v>
      </c>
      <c r="F106" s="62" t="s">
        <v>196</v>
      </c>
      <c r="G106" s="108">
        <v>0</v>
      </c>
      <c r="H106" s="113">
        <v>0</v>
      </c>
      <c r="I106" s="113">
        <v>0</v>
      </c>
      <c r="J106" s="108">
        <v>17689</v>
      </c>
      <c r="K106" s="86">
        <v>0</v>
      </c>
      <c r="L106" s="86">
        <v>0</v>
      </c>
    </row>
    <row r="107" spans="2:12" x14ac:dyDescent="0.25">
      <c r="B107" s="61"/>
      <c r="C107" s="61">
        <v>45</v>
      </c>
      <c r="D107" s="62"/>
      <c r="E107" s="62"/>
      <c r="F107" s="62" t="s">
        <v>130</v>
      </c>
      <c r="G107" s="108">
        <f>G108</f>
        <v>8885.75</v>
      </c>
      <c r="H107" s="113">
        <f t="shared" ref="H107:J108" si="23">H108</f>
        <v>0</v>
      </c>
      <c r="I107" s="113">
        <f t="shared" si="23"/>
        <v>0</v>
      </c>
      <c r="J107" s="108">
        <f t="shared" si="23"/>
        <v>123512.5</v>
      </c>
      <c r="K107" s="86">
        <f t="shared" ref="K107:K109" si="24">SUM(J107/G107*100)</f>
        <v>1390.0064710350844</v>
      </c>
      <c r="L107" s="86">
        <v>0</v>
      </c>
    </row>
    <row r="108" spans="2:12" x14ac:dyDescent="0.25">
      <c r="B108" s="61"/>
      <c r="C108" s="61"/>
      <c r="D108" s="62">
        <v>451</v>
      </c>
      <c r="E108" s="62"/>
      <c r="F108" s="62" t="s">
        <v>131</v>
      </c>
      <c r="G108" s="108">
        <f>G109</f>
        <v>8885.75</v>
      </c>
      <c r="H108" s="113">
        <f t="shared" si="23"/>
        <v>0</v>
      </c>
      <c r="I108" s="113">
        <f t="shared" si="23"/>
        <v>0</v>
      </c>
      <c r="J108" s="108">
        <f t="shared" si="23"/>
        <v>123512.5</v>
      </c>
      <c r="K108" s="86">
        <f t="shared" si="24"/>
        <v>1390.0064710350844</v>
      </c>
      <c r="L108" s="86">
        <v>0</v>
      </c>
    </row>
    <row r="109" spans="2:12" x14ac:dyDescent="0.25">
      <c r="B109" s="61"/>
      <c r="C109" s="61"/>
      <c r="D109" s="62"/>
      <c r="E109" s="62">
        <v>4511</v>
      </c>
      <c r="F109" s="62" t="s">
        <v>131</v>
      </c>
      <c r="G109" s="108">
        <v>8885.75</v>
      </c>
      <c r="H109" s="113">
        <v>0</v>
      </c>
      <c r="I109" s="113">
        <v>0</v>
      </c>
      <c r="J109" s="108">
        <v>123512.5</v>
      </c>
      <c r="K109" s="86">
        <f t="shared" si="24"/>
        <v>1390.0064710350844</v>
      </c>
      <c r="L109" s="86">
        <v>0</v>
      </c>
    </row>
    <row r="112" spans="2:12" ht="15" customHeight="1" x14ac:dyDescent="0.25"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</row>
    <row r="113" spans="2:12" x14ac:dyDescent="0.25"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</row>
    <row r="114" spans="2:12" ht="4.5" customHeight="1" x14ac:dyDescent="0.25"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</row>
  </sheetData>
  <mergeCells count="7">
    <mergeCell ref="B2:L2"/>
    <mergeCell ref="B4:L4"/>
    <mergeCell ref="B6:L6"/>
    <mergeCell ref="B39:F39"/>
    <mergeCell ref="B9:F9"/>
    <mergeCell ref="B38:F38"/>
    <mergeCell ref="B8:F8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51"/>
  <sheetViews>
    <sheetView topLeftCell="A3" workbookViewId="0">
      <selection activeCell="C21" sqref="C21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4"/>
      <c r="D1" s="3"/>
      <c r="E1" s="3"/>
      <c r="F1" s="4"/>
      <c r="G1" s="4"/>
      <c r="H1" s="4"/>
    </row>
    <row r="2" spans="2:8" ht="15.75" customHeight="1" x14ac:dyDescent="0.25">
      <c r="B2" s="132" t="s">
        <v>57</v>
      </c>
      <c r="C2" s="132"/>
      <c r="D2" s="132"/>
      <c r="E2" s="132"/>
      <c r="F2" s="132"/>
      <c r="G2" s="132"/>
      <c r="H2" s="132"/>
    </row>
    <row r="3" spans="2:8" ht="18" x14ac:dyDescent="0.25">
      <c r="B3" s="3"/>
      <c r="C3" s="4"/>
      <c r="D3" s="3"/>
      <c r="E3" s="3"/>
      <c r="F3" s="4"/>
      <c r="G3" s="4"/>
      <c r="H3" s="4"/>
    </row>
    <row r="4" spans="2:8" ht="33.75" customHeight="1" x14ac:dyDescent="0.25">
      <c r="B4" s="40" t="s">
        <v>8</v>
      </c>
      <c r="C4" s="40" t="s">
        <v>195</v>
      </c>
      <c r="D4" s="40" t="s">
        <v>192</v>
      </c>
      <c r="E4" s="40" t="s">
        <v>193</v>
      </c>
      <c r="F4" s="40" t="s">
        <v>194</v>
      </c>
      <c r="G4" s="40" t="s">
        <v>35</v>
      </c>
      <c r="H4" s="40" t="s">
        <v>35</v>
      </c>
    </row>
    <row r="5" spans="2:8" x14ac:dyDescent="0.25">
      <c r="B5" s="40">
        <v>1</v>
      </c>
      <c r="C5" s="42">
        <v>2</v>
      </c>
      <c r="D5" s="42">
        <v>3</v>
      </c>
      <c r="E5" s="42">
        <v>4</v>
      </c>
      <c r="F5" s="42">
        <v>5</v>
      </c>
      <c r="G5" s="42" t="s">
        <v>54</v>
      </c>
      <c r="H5" s="42" t="s">
        <v>55</v>
      </c>
    </row>
    <row r="6" spans="2:8" x14ac:dyDescent="0.25">
      <c r="B6" s="10" t="s">
        <v>68</v>
      </c>
      <c r="C6" s="111">
        <f>C7+C11+C14+C17+C20+C24</f>
        <v>694625.27000000014</v>
      </c>
      <c r="D6" s="111">
        <f>D7+D11+D14+D17+D20+D24</f>
        <v>3012060</v>
      </c>
      <c r="E6" s="111">
        <f>E7+E11+E14+E17+E20+E24</f>
        <v>2012060</v>
      </c>
      <c r="F6" s="111">
        <f>F7+F11+F20+F24</f>
        <v>740429.11</v>
      </c>
      <c r="G6" s="89">
        <f>SUM(F6/C6*100)</f>
        <v>106.5940359468926</v>
      </c>
      <c r="H6" s="89">
        <f>SUM(F6/E6*100)</f>
        <v>36.799554188244883</v>
      </c>
    </row>
    <row r="7" spans="2:8" x14ac:dyDescent="0.25">
      <c r="B7" s="10" t="s">
        <v>25</v>
      </c>
      <c r="C7" s="105">
        <f>C8</f>
        <v>564054.81000000006</v>
      </c>
      <c r="D7" s="106">
        <f t="shared" ref="D7:F7" si="0">D8</f>
        <v>2982060</v>
      </c>
      <c r="E7" s="106">
        <f t="shared" si="0"/>
        <v>1982060</v>
      </c>
      <c r="F7" s="105">
        <f t="shared" si="0"/>
        <v>708958.71</v>
      </c>
      <c r="G7" s="87">
        <f t="shared" ref="G7:G45" si="1">SUM(F7/C7*100)</f>
        <v>125.68968430567942</v>
      </c>
      <c r="H7" s="87">
        <f t="shared" ref="H7:H45" si="2">SUM(F7/E7*100)</f>
        <v>35.76878146978396</v>
      </c>
    </row>
    <row r="8" spans="2:8" x14ac:dyDescent="0.25">
      <c r="B8" s="24" t="s">
        <v>178</v>
      </c>
      <c r="C8" s="108">
        <v>564054.81000000006</v>
      </c>
      <c r="D8" s="109">
        <v>2982060</v>
      </c>
      <c r="E8" s="109">
        <v>1982060</v>
      </c>
      <c r="F8" s="108">
        <v>708958.71</v>
      </c>
      <c r="G8" s="87">
        <f t="shared" si="1"/>
        <v>125.68968430567942</v>
      </c>
      <c r="H8" s="87">
        <f t="shared" si="2"/>
        <v>35.76878146978396</v>
      </c>
    </row>
    <row r="9" spans="2:8" x14ac:dyDescent="0.25">
      <c r="B9" s="24" t="s">
        <v>132</v>
      </c>
      <c r="C9" s="108">
        <v>0</v>
      </c>
      <c r="D9" s="109">
        <v>0</v>
      </c>
      <c r="E9" s="109">
        <v>0</v>
      </c>
      <c r="F9" s="108">
        <v>0</v>
      </c>
      <c r="G9" s="87"/>
      <c r="H9" s="87"/>
    </row>
    <row r="10" spans="2:8" x14ac:dyDescent="0.25">
      <c r="B10" s="25"/>
      <c r="C10" s="108"/>
      <c r="D10" s="109"/>
      <c r="E10" s="109"/>
      <c r="F10" s="108"/>
      <c r="G10" s="87"/>
      <c r="H10" s="87"/>
    </row>
    <row r="11" spans="2:8" x14ac:dyDescent="0.25">
      <c r="B11" s="10" t="s">
        <v>164</v>
      </c>
      <c r="C11" s="105">
        <f>C12</f>
        <v>122199.81</v>
      </c>
      <c r="D11" s="114">
        <v>0</v>
      </c>
      <c r="E11" s="114">
        <v>0</v>
      </c>
      <c r="F11" s="105">
        <f>F12</f>
        <v>27602.47</v>
      </c>
      <c r="G11" s="89">
        <v>0</v>
      </c>
      <c r="H11" s="89">
        <v>0</v>
      </c>
    </row>
    <row r="12" spans="2:8" x14ac:dyDescent="0.25">
      <c r="B12" s="26" t="s">
        <v>133</v>
      </c>
      <c r="C12" s="108">
        <v>122199.81</v>
      </c>
      <c r="D12" s="113">
        <v>0</v>
      </c>
      <c r="E12" s="113">
        <v>0</v>
      </c>
      <c r="F12" s="108">
        <v>27602.47</v>
      </c>
      <c r="G12" s="87">
        <v>0</v>
      </c>
      <c r="H12" s="87">
        <v>0</v>
      </c>
    </row>
    <row r="13" spans="2:8" x14ac:dyDescent="0.25">
      <c r="B13" s="26"/>
      <c r="C13" s="108"/>
      <c r="D13" s="113"/>
      <c r="E13" s="113"/>
      <c r="F13" s="108"/>
      <c r="G13" s="87"/>
      <c r="H13" s="87"/>
    </row>
    <row r="14" spans="2:8" x14ac:dyDescent="0.25">
      <c r="B14" s="90" t="s">
        <v>134</v>
      </c>
      <c r="C14" s="108">
        <v>0</v>
      </c>
      <c r="D14" s="113">
        <v>0</v>
      </c>
      <c r="E14" s="113">
        <v>0</v>
      </c>
      <c r="F14" s="108">
        <v>0</v>
      </c>
      <c r="G14" s="87">
        <v>0</v>
      </c>
      <c r="H14" s="87">
        <v>0</v>
      </c>
    </row>
    <row r="15" spans="2:8" x14ac:dyDescent="0.25">
      <c r="B15" s="26" t="s">
        <v>30</v>
      </c>
      <c r="C15" s="108">
        <v>0</v>
      </c>
      <c r="D15" s="113">
        <v>0</v>
      </c>
      <c r="E15" s="113">
        <v>0</v>
      </c>
      <c r="F15" s="108"/>
      <c r="G15" s="87"/>
      <c r="H15" s="87"/>
    </row>
    <row r="16" spans="2:8" x14ac:dyDescent="0.25">
      <c r="B16" s="26"/>
      <c r="C16" s="108"/>
      <c r="D16" s="113"/>
      <c r="E16" s="113"/>
      <c r="F16" s="108"/>
      <c r="G16" s="87"/>
      <c r="H16" s="87"/>
    </row>
    <row r="17" spans="2:8" x14ac:dyDescent="0.25">
      <c r="B17" s="10" t="s">
        <v>135</v>
      </c>
      <c r="C17" s="108">
        <v>0</v>
      </c>
      <c r="D17" s="113">
        <v>0</v>
      </c>
      <c r="E17" s="113">
        <v>0</v>
      </c>
      <c r="F17" s="108">
        <v>0</v>
      </c>
      <c r="G17" s="87">
        <v>0</v>
      </c>
      <c r="H17" s="87">
        <v>0</v>
      </c>
    </row>
    <row r="18" spans="2:8" x14ac:dyDescent="0.25">
      <c r="B18" s="26" t="s">
        <v>32</v>
      </c>
      <c r="C18" s="108">
        <v>0</v>
      </c>
      <c r="D18" s="113">
        <v>0</v>
      </c>
      <c r="E18" s="113">
        <v>0</v>
      </c>
      <c r="F18" s="108">
        <v>0</v>
      </c>
      <c r="G18" s="87">
        <v>0</v>
      </c>
      <c r="H18" s="87">
        <v>0</v>
      </c>
    </row>
    <row r="19" spans="2:8" x14ac:dyDescent="0.25">
      <c r="B19" s="14"/>
      <c r="C19" s="108"/>
      <c r="D19" s="113"/>
      <c r="E19" s="113"/>
      <c r="F19" s="108"/>
      <c r="G19" s="87"/>
      <c r="H19" s="87"/>
    </row>
    <row r="20" spans="2:8" x14ac:dyDescent="0.25">
      <c r="B20" s="10" t="s">
        <v>170</v>
      </c>
      <c r="C20" s="105">
        <f>C21+C22</f>
        <v>2496.65</v>
      </c>
      <c r="D20" s="114">
        <f t="shared" ref="D20:F20" si="3">D21</f>
        <v>0</v>
      </c>
      <c r="E20" s="114">
        <f t="shared" si="3"/>
        <v>0</v>
      </c>
      <c r="F20" s="105">
        <f t="shared" si="3"/>
        <v>117.93</v>
      </c>
      <c r="G20" s="89">
        <f t="shared" si="1"/>
        <v>4.7235295295696238</v>
      </c>
      <c r="H20" s="89">
        <v>0</v>
      </c>
    </row>
    <row r="21" spans="2:8" x14ac:dyDescent="0.25">
      <c r="B21" s="92" t="s">
        <v>175</v>
      </c>
      <c r="C21" s="108">
        <v>2496.65</v>
      </c>
      <c r="D21" s="113">
        <v>0</v>
      </c>
      <c r="E21" s="113">
        <v>0</v>
      </c>
      <c r="F21" s="108">
        <v>117.93</v>
      </c>
      <c r="G21" s="87">
        <f t="shared" si="1"/>
        <v>4.7235295295696238</v>
      </c>
      <c r="H21" s="87">
        <v>0</v>
      </c>
    </row>
    <row r="22" spans="2:8" x14ac:dyDescent="0.25">
      <c r="B22" s="92" t="s">
        <v>174</v>
      </c>
      <c r="C22" s="108">
        <v>0</v>
      </c>
      <c r="D22" s="113"/>
      <c r="E22" s="113"/>
      <c r="F22" s="108"/>
      <c r="G22" s="87"/>
      <c r="H22" s="87"/>
    </row>
    <row r="23" spans="2:8" x14ac:dyDescent="0.25">
      <c r="B23" s="92"/>
      <c r="C23" s="108"/>
      <c r="D23" s="113"/>
      <c r="E23" s="113"/>
      <c r="F23" s="108"/>
      <c r="G23" s="87"/>
      <c r="H23" s="87"/>
    </row>
    <row r="24" spans="2:8" x14ac:dyDescent="0.25">
      <c r="B24" s="10" t="s">
        <v>169</v>
      </c>
      <c r="C24" s="105">
        <f>C25</f>
        <v>5874</v>
      </c>
      <c r="D24" s="114">
        <f t="shared" ref="D24:F24" si="4">D25</f>
        <v>30000</v>
      </c>
      <c r="E24" s="114">
        <f t="shared" si="4"/>
        <v>30000</v>
      </c>
      <c r="F24" s="105">
        <f t="shared" si="4"/>
        <v>3750</v>
      </c>
      <c r="G24" s="89">
        <f t="shared" si="1"/>
        <v>63.840653728294185</v>
      </c>
      <c r="H24" s="89">
        <f t="shared" si="2"/>
        <v>12.5</v>
      </c>
    </row>
    <row r="25" spans="2:8" x14ac:dyDescent="0.25">
      <c r="B25" s="92" t="s">
        <v>176</v>
      </c>
      <c r="C25" s="108">
        <v>5874</v>
      </c>
      <c r="D25" s="113">
        <v>30000</v>
      </c>
      <c r="E25" s="113">
        <v>30000</v>
      </c>
      <c r="F25" s="108">
        <v>3750</v>
      </c>
      <c r="G25" s="87">
        <f t="shared" si="1"/>
        <v>63.840653728294185</v>
      </c>
      <c r="H25" s="87">
        <f t="shared" si="2"/>
        <v>12.5</v>
      </c>
    </row>
    <row r="26" spans="2:8" x14ac:dyDescent="0.25">
      <c r="B26" s="14" t="s">
        <v>22</v>
      </c>
      <c r="C26" s="108"/>
      <c r="D26" s="113"/>
      <c r="E26" s="113"/>
      <c r="F26" s="108"/>
      <c r="G26" s="87"/>
      <c r="H26" s="87"/>
    </row>
    <row r="27" spans="2:8" ht="15.75" customHeight="1" x14ac:dyDescent="0.25">
      <c r="B27" s="10" t="s">
        <v>69</v>
      </c>
      <c r="C27" s="105">
        <f>C29+C33+C42+C43+C46</f>
        <v>882042.66</v>
      </c>
      <c r="D27" s="114">
        <f>D28+D32+D35+D38+D41+D45</f>
        <v>3012060</v>
      </c>
      <c r="E27" s="114">
        <f>E28+E32+E35+E38+E41+E45</f>
        <v>2012060</v>
      </c>
      <c r="F27" s="105">
        <f>F28+F32+F35+F38+F41+F45</f>
        <v>860224.84000000008</v>
      </c>
      <c r="G27" s="89">
        <f t="shared" si="1"/>
        <v>97.5264439023845</v>
      </c>
      <c r="H27" s="89">
        <f t="shared" si="2"/>
        <v>42.75343876425157</v>
      </c>
    </row>
    <row r="28" spans="2:8" ht="15.75" customHeight="1" x14ac:dyDescent="0.25">
      <c r="B28" s="10" t="s">
        <v>25</v>
      </c>
      <c r="C28" s="105">
        <f>C29</f>
        <v>719397.12</v>
      </c>
      <c r="D28" s="106">
        <f>D29</f>
        <v>2982060</v>
      </c>
      <c r="E28" s="106">
        <f>E29</f>
        <v>1982060</v>
      </c>
      <c r="F28" s="105">
        <f>F29+F30</f>
        <v>773742.91</v>
      </c>
      <c r="G28" s="87">
        <f t="shared" si="1"/>
        <v>107.55435189954612</v>
      </c>
      <c r="H28" s="87">
        <v>0</v>
      </c>
    </row>
    <row r="29" spans="2:8" x14ac:dyDescent="0.25">
      <c r="B29" s="24" t="s">
        <v>26</v>
      </c>
      <c r="C29" s="108">
        <v>719397.12</v>
      </c>
      <c r="D29" s="109">
        <v>2982060</v>
      </c>
      <c r="E29" s="109">
        <v>1982060</v>
      </c>
      <c r="F29" s="108">
        <v>718755.41</v>
      </c>
      <c r="G29" s="87">
        <f t="shared" si="1"/>
        <v>99.910798920073532</v>
      </c>
      <c r="H29" s="87">
        <f t="shared" si="2"/>
        <v>36.263050059029496</v>
      </c>
    </row>
    <row r="30" spans="2:8" x14ac:dyDescent="0.25">
      <c r="B30" s="24" t="s">
        <v>132</v>
      </c>
      <c r="C30" s="108">
        <v>0</v>
      </c>
      <c r="D30" s="109">
        <v>0</v>
      </c>
      <c r="E30" s="109">
        <v>0</v>
      </c>
      <c r="F30" s="108">
        <v>54987.5</v>
      </c>
      <c r="G30" s="87"/>
      <c r="H30" s="87"/>
    </row>
    <row r="31" spans="2:8" x14ac:dyDescent="0.25">
      <c r="B31" s="25"/>
      <c r="C31" s="108"/>
      <c r="D31" s="109"/>
      <c r="E31" s="109"/>
      <c r="F31" s="108"/>
      <c r="G31" s="87"/>
      <c r="H31" s="87"/>
    </row>
    <row r="32" spans="2:8" x14ac:dyDescent="0.25">
      <c r="B32" s="90" t="s">
        <v>164</v>
      </c>
      <c r="C32" s="105">
        <f>C33</f>
        <v>150862.76</v>
      </c>
      <c r="D32" s="106">
        <v>0</v>
      </c>
      <c r="E32" s="106">
        <v>0</v>
      </c>
      <c r="F32" s="105">
        <f>F33</f>
        <v>0</v>
      </c>
      <c r="G32" s="89">
        <v>0</v>
      </c>
      <c r="H32" s="89">
        <v>0</v>
      </c>
    </row>
    <row r="33" spans="2:8" x14ac:dyDescent="0.25">
      <c r="B33" s="25" t="s">
        <v>133</v>
      </c>
      <c r="C33" s="108">
        <v>150862.76</v>
      </c>
      <c r="D33" s="109">
        <v>0</v>
      </c>
      <c r="E33" s="109">
        <v>0</v>
      </c>
      <c r="F33" s="108">
        <v>0</v>
      </c>
      <c r="G33" s="87">
        <v>0</v>
      </c>
      <c r="H33" s="87">
        <v>0</v>
      </c>
    </row>
    <row r="34" spans="2:8" x14ac:dyDescent="0.25">
      <c r="B34" s="25"/>
      <c r="C34" s="108"/>
      <c r="D34" s="109"/>
      <c r="E34" s="109"/>
      <c r="F34" s="108"/>
      <c r="G34" s="87"/>
      <c r="H34" s="87"/>
    </row>
    <row r="35" spans="2:8" x14ac:dyDescent="0.25">
      <c r="B35" s="10" t="s">
        <v>134</v>
      </c>
      <c r="C35" s="108"/>
      <c r="D35" s="113"/>
      <c r="E35" s="113"/>
      <c r="F35" s="108"/>
      <c r="G35" s="87"/>
      <c r="H35" s="87"/>
    </row>
    <row r="36" spans="2:8" x14ac:dyDescent="0.25">
      <c r="B36" s="26" t="s">
        <v>30</v>
      </c>
      <c r="C36" s="108">
        <v>0</v>
      </c>
      <c r="D36" s="113">
        <v>0</v>
      </c>
      <c r="E36" s="113">
        <v>0</v>
      </c>
      <c r="F36" s="108">
        <v>0</v>
      </c>
      <c r="G36" s="87">
        <v>0</v>
      </c>
      <c r="H36" s="87">
        <v>0</v>
      </c>
    </row>
    <row r="37" spans="2:8" x14ac:dyDescent="0.25">
      <c r="B37" s="26"/>
      <c r="C37" s="108"/>
      <c r="D37" s="113"/>
      <c r="E37" s="113"/>
      <c r="F37" s="108"/>
      <c r="G37" s="87"/>
      <c r="H37" s="87"/>
    </row>
    <row r="38" spans="2:8" x14ac:dyDescent="0.25">
      <c r="B38" s="10" t="s">
        <v>135</v>
      </c>
      <c r="C38" s="108">
        <v>0</v>
      </c>
      <c r="D38" s="113">
        <v>0</v>
      </c>
      <c r="E38" s="113">
        <v>0</v>
      </c>
      <c r="F38" s="108">
        <v>0</v>
      </c>
      <c r="G38" s="87">
        <v>0</v>
      </c>
      <c r="H38" s="87">
        <v>0</v>
      </c>
    </row>
    <row r="39" spans="2:8" x14ac:dyDescent="0.25">
      <c r="B39" s="26" t="s">
        <v>32</v>
      </c>
      <c r="C39" s="108">
        <v>0</v>
      </c>
      <c r="D39" s="113">
        <v>0</v>
      </c>
      <c r="E39" s="113">
        <v>0</v>
      </c>
      <c r="F39" s="108">
        <v>0</v>
      </c>
      <c r="G39" s="87">
        <v>0</v>
      </c>
      <c r="H39" s="87">
        <v>0</v>
      </c>
    </row>
    <row r="40" spans="2:8" x14ac:dyDescent="0.25">
      <c r="B40" s="26"/>
      <c r="C40" s="108"/>
      <c r="D40" s="113"/>
      <c r="E40" s="113"/>
      <c r="F40" s="108"/>
      <c r="G40" s="87"/>
      <c r="H40" s="87"/>
    </row>
    <row r="41" spans="2:8" x14ac:dyDescent="0.25">
      <c r="B41" s="90" t="s">
        <v>170</v>
      </c>
      <c r="C41" s="105">
        <f>C42+C43</f>
        <v>887.03</v>
      </c>
      <c r="D41" s="114">
        <f>D42</f>
        <v>0</v>
      </c>
      <c r="E41" s="114">
        <f t="shared" ref="E41:F41" si="5">E42</f>
        <v>0</v>
      </c>
      <c r="F41" s="105">
        <f t="shared" si="5"/>
        <v>117.93</v>
      </c>
      <c r="G41" s="89">
        <f t="shared" si="1"/>
        <v>13.2949280182181</v>
      </c>
      <c r="H41" s="89">
        <v>0</v>
      </c>
    </row>
    <row r="42" spans="2:8" x14ac:dyDescent="0.25">
      <c r="B42" s="26" t="s">
        <v>137</v>
      </c>
      <c r="C42" s="108">
        <v>887.03</v>
      </c>
      <c r="D42" s="113">
        <v>0</v>
      </c>
      <c r="E42" s="113">
        <v>0</v>
      </c>
      <c r="F42" s="108">
        <v>117.93</v>
      </c>
      <c r="G42" s="87">
        <f t="shared" si="1"/>
        <v>13.2949280182181</v>
      </c>
      <c r="H42" s="87">
        <v>0</v>
      </c>
    </row>
    <row r="43" spans="2:8" x14ac:dyDescent="0.25">
      <c r="B43" s="92" t="s">
        <v>174</v>
      </c>
      <c r="C43" s="108">
        <v>0</v>
      </c>
      <c r="D43" s="113"/>
      <c r="E43" s="113"/>
      <c r="F43" s="108"/>
      <c r="G43" s="87"/>
      <c r="H43" s="87"/>
    </row>
    <row r="44" spans="2:8" x14ac:dyDescent="0.25">
      <c r="B44" s="92"/>
      <c r="C44" s="108"/>
      <c r="D44" s="113"/>
      <c r="E44" s="113"/>
      <c r="F44" s="108"/>
      <c r="G44" s="87"/>
      <c r="H44" s="87"/>
    </row>
    <row r="45" spans="2:8" x14ac:dyDescent="0.25">
      <c r="B45" s="90" t="s">
        <v>169</v>
      </c>
      <c r="C45" s="105">
        <f>C46</f>
        <v>10895.75</v>
      </c>
      <c r="D45" s="114">
        <f t="shared" ref="D45:E45" si="6">D46</f>
        <v>30000</v>
      </c>
      <c r="E45" s="114">
        <f t="shared" si="6"/>
        <v>30000</v>
      </c>
      <c r="F45" s="105">
        <f>F46</f>
        <v>86364</v>
      </c>
      <c r="G45" s="89">
        <f t="shared" si="1"/>
        <v>792.63933184957432</v>
      </c>
      <c r="H45" s="89">
        <f t="shared" si="2"/>
        <v>287.88</v>
      </c>
    </row>
    <row r="46" spans="2:8" x14ac:dyDescent="0.25">
      <c r="B46" s="26" t="s">
        <v>136</v>
      </c>
      <c r="C46" s="108">
        <v>10895.75</v>
      </c>
      <c r="D46" s="113">
        <v>30000</v>
      </c>
      <c r="E46" s="113">
        <v>30000</v>
      </c>
      <c r="F46" s="108">
        <v>86364</v>
      </c>
      <c r="G46" s="87">
        <f>SUM(F46/C46*100)</f>
        <v>792.63933184957432</v>
      </c>
      <c r="H46" s="87">
        <f>SUM(F46/E46*100)</f>
        <v>287.88</v>
      </c>
    </row>
    <row r="47" spans="2:8" x14ac:dyDescent="0.25">
      <c r="B47" s="14" t="s">
        <v>22</v>
      </c>
      <c r="C47" s="86"/>
      <c r="D47" s="9"/>
      <c r="E47" s="9"/>
      <c r="F47" s="86"/>
      <c r="G47" s="88"/>
      <c r="H47" s="88"/>
    </row>
    <row r="49" spans="2:11" ht="15" customHeight="1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2:11" x14ac:dyDescent="0.25"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2:11" x14ac:dyDescent="0.25">
      <c r="B51" s="36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1">
    <mergeCell ref="B2:H2"/>
  </mergeCells>
  <phoneticPr fontId="18" type="noConversion"/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2"/>
  <sheetViews>
    <sheetView workbookViewId="0">
      <selection activeCell="B17" sqref="B17"/>
    </sheetView>
  </sheetViews>
  <sheetFormatPr defaultRowHeight="15" x14ac:dyDescent="0.25"/>
  <cols>
    <col min="1" max="1" width="37.7109375" customWidth="1"/>
    <col min="2" max="5" width="25.28515625" customWidth="1"/>
    <col min="6" max="7" width="15.7109375" customWidth="1"/>
  </cols>
  <sheetData>
    <row r="1" spans="1:7" ht="18" x14ac:dyDescent="0.25">
      <c r="A1" s="3"/>
      <c r="B1" s="3"/>
      <c r="C1" s="3"/>
      <c r="D1" s="3"/>
      <c r="E1" s="4"/>
      <c r="F1" s="4"/>
      <c r="G1" s="4"/>
    </row>
    <row r="2" spans="1:7" ht="15.75" customHeight="1" x14ac:dyDescent="0.25">
      <c r="A2" s="132" t="s">
        <v>58</v>
      </c>
      <c r="B2" s="132"/>
      <c r="C2" s="132"/>
      <c r="D2" s="132"/>
      <c r="E2" s="132"/>
      <c r="F2" s="132"/>
      <c r="G2" s="132"/>
    </row>
    <row r="3" spans="1:7" ht="18" x14ac:dyDescent="0.25">
      <c r="A3" s="3"/>
      <c r="B3" s="3"/>
      <c r="C3" s="3"/>
      <c r="D3" s="3"/>
      <c r="E3" s="4"/>
      <c r="F3" s="4"/>
      <c r="G3" s="4"/>
    </row>
    <row r="4" spans="1:7" ht="25.5" x14ac:dyDescent="0.25">
      <c r="A4" s="40" t="s">
        <v>8</v>
      </c>
      <c r="B4" s="40" t="s">
        <v>195</v>
      </c>
      <c r="C4" s="40" t="s">
        <v>192</v>
      </c>
      <c r="D4" s="40" t="s">
        <v>193</v>
      </c>
      <c r="E4" s="40" t="s">
        <v>194</v>
      </c>
      <c r="F4" s="40" t="s">
        <v>35</v>
      </c>
      <c r="G4" s="40" t="s">
        <v>35</v>
      </c>
    </row>
    <row r="5" spans="1:7" x14ac:dyDescent="0.25">
      <c r="A5" s="42">
        <v>1</v>
      </c>
      <c r="B5" s="42">
        <v>2</v>
      </c>
      <c r="C5" s="42">
        <v>3</v>
      </c>
      <c r="D5" s="42">
        <v>4</v>
      </c>
      <c r="E5" s="42">
        <v>5</v>
      </c>
      <c r="F5" s="42" t="s">
        <v>54</v>
      </c>
      <c r="G5" s="42" t="s">
        <v>55</v>
      </c>
    </row>
    <row r="6" spans="1:7" ht="15.75" customHeight="1" x14ac:dyDescent="0.25">
      <c r="A6" s="10" t="s">
        <v>69</v>
      </c>
      <c r="B6" s="105">
        <f>B14</f>
        <v>882042.66</v>
      </c>
      <c r="C6" s="114">
        <f t="shared" ref="C6:E6" si="0">C14</f>
        <v>3012060</v>
      </c>
      <c r="D6" s="114">
        <f t="shared" si="0"/>
        <v>2012060</v>
      </c>
      <c r="E6" s="105">
        <f t="shared" si="0"/>
        <v>860224.84</v>
      </c>
      <c r="F6" s="89">
        <f>SUM(E6/B6*100)</f>
        <v>97.526443902384486</v>
      </c>
      <c r="G6" s="89">
        <f>SUM(E6/D6*100)</f>
        <v>42.753438764251563</v>
      </c>
    </row>
    <row r="7" spans="1:7" ht="15.75" customHeight="1" x14ac:dyDescent="0.25">
      <c r="A7" s="10" t="s">
        <v>9</v>
      </c>
      <c r="B7" s="108"/>
      <c r="C7" s="109"/>
      <c r="D7" s="109"/>
      <c r="E7" s="108"/>
      <c r="F7" s="87"/>
      <c r="G7" s="87"/>
    </row>
    <row r="8" spans="1:7" ht="25.5" x14ac:dyDescent="0.25">
      <c r="A8" s="16" t="s">
        <v>10</v>
      </c>
      <c r="B8" s="108"/>
      <c r="C8" s="109"/>
      <c r="D8" s="109"/>
      <c r="E8" s="108"/>
      <c r="F8" s="87"/>
      <c r="G8" s="87"/>
    </row>
    <row r="9" spans="1:7" x14ac:dyDescent="0.25">
      <c r="A9" s="23" t="s">
        <v>11</v>
      </c>
      <c r="B9" s="108"/>
      <c r="C9" s="109"/>
      <c r="D9" s="109"/>
      <c r="E9" s="108"/>
      <c r="F9" s="87"/>
      <c r="G9" s="87"/>
    </row>
    <row r="10" spans="1:7" x14ac:dyDescent="0.25">
      <c r="A10" s="15" t="s">
        <v>22</v>
      </c>
      <c r="B10" s="108"/>
      <c r="C10" s="109"/>
      <c r="D10" s="109"/>
      <c r="E10" s="108"/>
      <c r="F10" s="87"/>
      <c r="G10" s="87"/>
    </row>
    <row r="11" spans="1:7" x14ac:dyDescent="0.25">
      <c r="A11" s="10" t="s">
        <v>12</v>
      </c>
      <c r="B11" s="108"/>
      <c r="C11" s="109"/>
      <c r="D11" s="113"/>
      <c r="E11" s="108"/>
      <c r="F11" s="87"/>
      <c r="G11" s="87"/>
    </row>
    <row r="12" spans="1:7" ht="25.5" x14ac:dyDescent="0.25">
      <c r="A12" s="94" t="s">
        <v>13</v>
      </c>
      <c r="B12" s="108"/>
      <c r="C12" s="109"/>
      <c r="D12" s="113"/>
      <c r="E12" s="108"/>
      <c r="F12" s="87"/>
      <c r="G12" s="87"/>
    </row>
    <row r="13" spans="1:7" x14ac:dyDescent="0.25">
      <c r="A13" s="26"/>
      <c r="B13" s="108"/>
      <c r="C13" s="109"/>
      <c r="D13" s="113"/>
      <c r="E13" s="108"/>
      <c r="F13" s="87"/>
      <c r="G13" s="87"/>
    </row>
    <row r="14" spans="1:7" x14ac:dyDescent="0.25">
      <c r="A14" s="91" t="s">
        <v>138</v>
      </c>
      <c r="B14" s="105">
        <f>B15+B17</f>
        <v>882042.66</v>
      </c>
      <c r="C14" s="114">
        <f t="shared" ref="C14:D14" si="1">C15</f>
        <v>3012060</v>
      </c>
      <c r="D14" s="114">
        <f t="shared" si="1"/>
        <v>2012060</v>
      </c>
      <c r="E14" s="105">
        <f>E15+E16+E17</f>
        <v>860224.84</v>
      </c>
      <c r="F14" s="89">
        <f t="shared" ref="F14:F15" si="2">SUM(E14/B14*100)</f>
        <v>97.526443902384486</v>
      </c>
      <c r="G14" s="89">
        <f t="shared" ref="G14:G15" si="3">SUM(E14/D14*100)</f>
        <v>42.753438764251563</v>
      </c>
    </row>
    <row r="15" spans="1:7" x14ac:dyDescent="0.25">
      <c r="A15" s="93" t="s">
        <v>139</v>
      </c>
      <c r="B15" s="108">
        <v>731179.9</v>
      </c>
      <c r="C15" s="109">
        <v>3012060</v>
      </c>
      <c r="D15" s="109">
        <v>2012060</v>
      </c>
      <c r="E15" s="108">
        <v>860224.84</v>
      </c>
      <c r="F15" s="87">
        <f t="shared" si="2"/>
        <v>117.64886315939482</v>
      </c>
      <c r="G15" s="87">
        <f t="shared" si="3"/>
        <v>42.753438764251563</v>
      </c>
    </row>
    <row r="16" spans="1:7" ht="38.25" x14ac:dyDescent="0.25">
      <c r="A16" s="94" t="s">
        <v>140</v>
      </c>
      <c r="B16" s="108">
        <v>0</v>
      </c>
      <c r="C16" s="109">
        <v>0</v>
      </c>
      <c r="D16" s="113">
        <v>0</v>
      </c>
      <c r="E16" s="108">
        <v>0</v>
      </c>
      <c r="F16" s="87">
        <v>0</v>
      </c>
      <c r="G16" s="87">
        <v>0</v>
      </c>
    </row>
    <row r="17" spans="1:7" ht="25.5" x14ac:dyDescent="0.25">
      <c r="A17" s="94" t="s">
        <v>141</v>
      </c>
      <c r="B17" s="108">
        <v>150862.76</v>
      </c>
      <c r="C17" s="109">
        <v>0</v>
      </c>
      <c r="D17" s="113">
        <v>0</v>
      </c>
      <c r="E17" s="108">
        <v>0</v>
      </c>
      <c r="F17" s="87">
        <v>0</v>
      </c>
      <c r="G17" s="87">
        <v>0</v>
      </c>
    </row>
    <row r="18" spans="1:7" x14ac:dyDescent="0.25">
      <c r="A18" s="14" t="s">
        <v>22</v>
      </c>
      <c r="B18" s="8"/>
      <c r="C18" s="8"/>
      <c r="D18" s="9"/>
      <c r="E18" s="86"/>
      <c r="F18" s="88"/>
      <c r="G18" s="88"/>
    </row>
    <row r="20" spans="1:7" x14ac:dyDescent="0.25">
      <c r="A20" s="36"/>
      <c r="B20" s="36"/>
      <c r="C20" s="36"/>
      <c r="D20" s="36"/>
      <c r="E20" s="36"/>
      <c r="F20" s="36"/>
      <c r="G20" s="36"/>
    </row>
    <row r="21" spans="1:7" x14ac:dyDescent="0.25">
      <c r="A21" s="36"/>
      <c r="B21" s="36"/>
      <c r="C21" s="36"/>
      <c r="D21" s="36"/>
      <c r="E21" s="36"/>
      <c r="F21" s="36"/>
      <c r="G21" s="36"/>
    </row>
    <row r="22" spans="1:7" x14ac:dyDescent="0.25">
      <c r="A22" s="36"/>
      <c r="B22" s="36"/>
      <c r="C22" s="36"/>
      <c r="D22" s="36"/>
      <c r="E22" s="36"/>
      <c r="F22" s="36"/>
      <c r="G22" s="36"/>
    </row>
  </sheetData>
  <mergeCells count="1">
    <mergeCell ref="A2:G2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2"/>
  <sheetViews>
    <sheetView workbookViewId="0">
      <selection activeCell="K8" sqref="K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42578125" customWidth="1"/>
    <col min="4" max="4" width="5.42578125" bestFit="1" customWidth="1"/>
    <col min="5" max="9" width="25.28515625" customWidth="1"/>
    <col min="10" max="11" width="15.7109375" customWidth="1"/>
  </cols>
  <sheetData>
    <row r="1" spans="1:11" ht="18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customHeight="1" x14ac:dyDescent="0.25">
      <c r="A2" s="132" t="s">
        <v>17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ht="18" x14ac:dyDescent="0.25">
      <c r="A3" s="3"/>
      <c r="B3" s="3"/>
      <c r="C3" s="3"/>
      <c r="D3" s="3"/>
      <c r="E3" s="3"/>
      <c r="F3" s="3"/>
      <c r="G3" s="3"/>
      <c r="H3" s="3"/>
      <c r="I3" s="4"/>
      <c r="J3" s="4"/>
      <c r="K3" s="4"/>
    </row>
    <row r="4" spans="1:11" ht="18" customHeight="1" x14ac:dyDescent="0.25">
      <c r="A4" s="132" t="s">
        <v>72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ht="15.75" customHeight="1" x14ac:dyDescent="0.25">
      <c r="A5" s="132" t="s">
        <v>59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</row>
    <row r="6" spans="1:11" ht="18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4"/>
    </row>
    <row r="7" spans="1:11" ht="25.5" customHeight="1" x14ac:dyDescent="0.25">
      <c r="A7" s="154" t="s">
        <v>8</v>
      </c>
      <c r="B7" s="155"/>
      <c r="C7" s="155"/>
      <c r="D7" s="155"/>
      <c r="E7" s="156"/>
      <c r="F7" s="43" t="s">
        <v>195</v>
      </c>
      <c r="G7" s="43" t="s">
        <v>192</v>
      </c>
      <c r="H7" s="43" t="s">
        <v>193</v>
      </c>
      <c r="I7" s="43" t="s">
        <v>194</v>
      </c>
      <c r="J7" s="43" t="s">
        <v>35</v>
      </c>
      <c r="K7" s="43" t="s">
        <v>35</v>
      </c>
    </row>
    <row r="8" spans="1:11" x14ac:dyDescent="0.25">
      <c r="A8" s="154">
        <v>1</v>
      </c>
      <c r="B8" s="155"/>
      <c r="C8" s="155"/>
      <c r="D8" s="155"/>
      <c r="E8" s="156"/>
      <c r="F8" s="44">
        <v>2</v>
      </c>
      <c r="G8" s="44">
        <v>3</v>
      </c>
      <c r="H8" s="44">
        <v>4</v>
      </c>
      <c r="I8" s="44">
        <v>5</v>
      </c>
      <c r="J8" s="44" t="s">
        <v>54</v>
      </c>
      <c r="K8" s="44" t="s">
        <v>55</v>
      </c>
    </row>
    <row r="9" spans="1:11" ht="25.5" x14ac:dyDescent="0.25">
      <c r="A9" s="10">
        <v>8</v>
      </c>
      <c r="B9" s="10"/>
      <c r="C9" s="10"/>
      <c r="D9" s="10"/>
      <c r="E9" s="10" t="s">
        <v>14</v>
      </c>
      <c r="F9" s="8"/>
      <c r="G9" s="8"/>
      <c r="H9" s="8"/>
      <c r="I9" s="33"/>
      <c r="J9" s="33"/>
      <c r="K9" s="33"/>
    </row>
    <row r="10" spans="1:11" x14ac:dyDescent="0.25">
      <c r="A10" s="10"/>
      <c r="B10" s="14">
        <v>84</v>
      </c>
      <c r="C10" s="14"/>
      <c r="D10" s="14"/>
      <c r="E10" s="14" t="s">
        <v>19</v>
      </c>
      <c r="F10" s="8"/>
      <c r="G10" s="8"/>
      <c r="H10" s="8"/>
      <c r="I10" s="33"/>
      <c r="J10" s="33"/>
      <c r="K10" s="33"/>
    </row>
    <row r="11" spans="1:11" ht="51" x14ac:dyDescent="0.25">
      <c r="A11" s="11"/>
      <c r="B11" s="11"/>
      <c r="C11" s="11">
        <v>841</v>
      </c>
      <c r="D11" s="11"/>
      <c r="E11" s="27" t="s">
        <v>60</v>
      </c>
      <c r="F11" s="8"/>
      <c r="G11" s="8"/>
      <c r="H11" s="8"/>
      <c r="I11" s="33"/>
      <c r="J11" s="33"/>
      <c r="K11" s="33"/>
    </row>
    <row r="12" spans="1:11" ht="25.5" x14ac:dyDescent="0.25">
      <c r="A12" s="11"/>
      <c r="B12" s="11"/>
      <c r="C12" s="11"/>
      <c r="D12" s="11">
        <v>8413</v>
      </c>
      <c r="E12" s="27" t="s">
        <v>61</v>
      </c>
      <c r="F12" s="8"/>
      <c r="G12" s="8"/>
      <c r="H12" s="8"/>
      <c r="I12" s="33"/>
      <c r="J12" s="33"/>
      <c r="K12" s="33"/>
    </row>
    <row r="13" spans="1:11" x14ac:dyDescent="0.25">
      <c r="A13" s="11"/>
      <c r="B13" s="11"/>
      <c r="C13" s="11"/>
      <c r="D13" s="12" t="s">
        <v>28</v>
      </c>
      <c r="E13" s="16"/>
      <c r="F13" s="8"/>
      <c r="G13" s="8"/>
      <c r="H13" s="8"/>
      <c r="I13" s="33"/>
      <c r="J13" s="33"/>
      <c r="K13" s="33"/>
    </row>
    <row r="14" spans="1:11" ht="25.5" x14ac:dyDescent="0.25">
      <c r="A14" s="13">
        <v>5</v>
      </c>
      <c r="B14" s="13"/>
      <c r="C14" s="13"/>
      <c r="D14" s="13"/>
      <c r="E14" s="17" t="s">
        <v>15</v>
      </c>
      <c r="F14" s="8"/>
      <c r="G14" s="8"/>
      <c r="H14" s="8"/>
      <c r="I14" s="33"/>
      <c r="J14" s="33"/>
      <c r="K14" s="33"/>
    </row>
    <row r="15" spans="1:11" ht="25.5" x14ac:dyDescent="0.25">
      <c r="A15" s="14"/>
      <c r="B15" s="14">
        <v>54</v>
      </c>
      <c r="C15" s="14"/>
      <c r="D15" s="14"/>
      <c r="E15" s="18" t="s">
        <v>20</v>
      </c>
      <c r="F15" s="8"/>
      <c r="G15" s="8"/>
      <c r="H15" s="9"/>
      <c r="I15" s="33"/>
      <c r="J15" s="33"/>
      <c r="K15" s="33"/>
    </row>
    <row r="16" spans="1:11" ht="63.75" x14ac:dyDescent="0.25">
      <c r="A16" s="14"/>
      <c r="B16" s="14"/>
      <c r="C16" s="14">
        <v>541</v>
      </c>
      <c r="D16" s="27"/>
      <c r="E16" s="27" t="s">
        <v>62</v>
      </c>
      <c r="F16" s="8"/>
      <c r="G16" s="8"/>
      <c r="H16" s="9"/>
      <c r="I16" s="33"/>
      <c r="J16" s="33"/>
      <c r="K16" s="33"/>
    </row>
    <row r="17" spans="1:11" ht="38.25" x14ac:dyDescent="0.25">
      <c r="A17" s="14"/>
      <c r="B17" s="14"/>
      <c r="C17" s="14"/>
      <c r="D17" s="27">
        <v>5413</v>
      </c>
      <c r="E17" s="27" t="s">
        <v>63</v>
      </c>
      <c r="F17" s="8"/>
      <c r="G17" s="8"/>
      <c r="H17" s="9"/>
      <c r="I17" s="33"/>
      <c r="J17" s="33"/>
      <c r="K17" s="33"/>
    </row>
    <row r="18" spans="1:11" x14ac:dyDescent="0.25">
      <c r="A18" s="15"/>
      <c r="B18" s="13"/>
      <c r="C18" s="13"/>
      <c r="D18" s="13"/>
      <c r="E18" s="17" t="s">
        <v>28</v>
      </c>
      <c r="F18" s="8"/>
      <c r="G18" s="8"/>
      <c r="H18" s="8"/>
      <c r="I18" s="33"/>
      <c r="J18" s="33"/>
      <c r="K18" s="33"/>
    </row>
    <row r="20" spans="1:1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2" spans="1:1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</row>
  </sheetData>
  <mergeCells count="5">
    <mergeCell ref="A7:E7"/>
    <mergeCell ref="A8:E8"/>
    <mergeCell ref="A2:K2"/>
    <mergeCell ref="A4:K4"/>
    <mergeCell ref="A5:K5"/>
  </mergeCells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topLeftCell="B1" workbookViewId="0">
      <selection activeCell="H5" sqref="H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32" t="s">
        <v>64</v>
      </c>
      <c r="C2" s="132"/>
      <c r="D2" s="132"/>
      <c r="E2" s="132"/>
      <c r="F2" s="132"/>
      <c r="G2" s="132"/>
      <c r="H2" s="132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40" t="s">
        <v>8</v>
      </c>
      <c r="C4" s="40" t="s">
        <v>195</v>
      </c>
      <c r="D4" s="40" t="s">
        <v>192</v>
      </c>
      <c r="E4" s="40" t="s">
        <v>193</v>
      </c>
      <c r="F4" s="40" t="s">
        <v>194</v>
      </c>
      <c r="G4" s="40" t="s">
        <v>35</v>
      </c>
      <c r="H4" s="40" t="s">
        <v>35</v>
      </c>
    </row>
    <row r="5" spans="2:8" x14ac:dyDescent="0.25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54</v>
      </c>
      <c r="H5" s="40" t="s">
        <v>55</v>
      </c>
    </row>
    <row r="6" spans="2:8" x14ac:dyDescent="0.25">
      <c r="B6" s="10" t="s">
        <v>66</v>
      </c>
      <c r="C6" s="8"/>
      <c r="D6" s="8"/>
      <c r="E6" s="9"/>
      <c r="F6" s="33"/>
      <c r="G6" s="33"/>
      <c r="H6" s="33"/>
    </row>
    <row r="7" spans="2:8" x14ac:dyDescent="0.25">
      <c r="B7" s="10" t="s">
        <v>25</v>
      </c>
      <c r="C7" s="8"/>
      <c r="D7" s="8"/>
      <c r="E7" s="8"/>
      <c r="F7" s="33"/>
      <c r="G7" s="33"/>
      <c r="H7" s="33"/>
    </row>
    <row r="8" spans="2:8" x14ac:dyDescent="0.25">
      <c r="B8" s="24" t="s">
        <v>26</v>
      </c>
      <c r="C8" s="8"/>
      <c r="D8" s="8"/>
      <c r="E8" s="8"/>
      <c r="F8" s="33"/>
      <c r="G8" s="33"/>
      <c r="H8" s="33"/>
    </row>
    <row r="9" spans="2:8" x14ac:dyDescent="0.25">
      <c r="B9" s="25" t="s">
        <v>27</v>
      </c>
      <c r="C9" s="8"/>
      <c r="D9" s="8"/>
      <c r="E9" s="8"/>
      <c r="F9" s="33"/>
      <c r="G9" s="33"/>
      <c r="H9" s="33"/>
    </row>
    <row r="10" spans="2:8" x14ac:dyDescent="0.25">
      <c r="B10" s="25" t="s">
        <v>28</v>
      </c>
      <c r="C10" s="8"/>
      <c r="D10" s="8"/>
      <c r="E10" s="8"/>
      <c r="F10" s="33"/>
      <c r="G10" s="33"/>
      <c r="H10" s="33"/>
    </row>
    <row r="11" spans="2:8" x14ac:dyDescent="0.25">
      <c r="B11" s="10" t="s">
        <v>29</v>
      </c>
      <c r="C11" s="8"/>
      <c r="D11" s="8"/>
      <c r="E11" s="9"/>
      <c r="F11" s="33"/>
      <c r="G11" s="33"/>
      <c r="H11" s="33"/>
    </row>
    <row r="12" spans="2:8" x14ac:dyDescent="0.25">
      <c r="B12" s="26" t="s">
        <v>30</v>
      </c>
      <c r="C12" s="8"/>
      <c r="D12" s="8"/>
      <c r="E12" s="9"/>
      <c r="F12" s="33"/>
      <c r="G12" s="33"/>
      <c r="H12" s="33"/>
    </row>
    <row r="13" spans="2:8" x14ac:dyDescent="0.25">
      <c r="B13" s="10" t="s">
        <v>31</v>
      </c>
      <c r="C13" s="8"/>
      <c r="D13" s="8"/>
      <c r="E13" s="9"/>
      <c r="F13" s="33"/>
      <c r="G13" s="33"/>
      <c r="H13" s="33"/>
    </row>
    <row r="14" spans="2:8" x14ac:dyDescent="0.25">
      <c r="B14" s="26" t="s">
        <v>32</v>
      </c>
      <c r="C14" s="8"/>
      <c r="D14" s="8"/>
      <c r="E14" s="9"/>
      <c r="F14" s="33"/>
      <c r="G14" s="33"/>
      <c r="H14" s="33"/>
    </row>
    <row r="15" spans="2:8" x14ac:dyDescent="0.25">
      <c r="B15" s="26"/>
      <c r="C15" s="8"/>
      <c r="D15" s="8"/>
      <c r="E15" s="9"/>
      <c r="F15" s="33"/>
      <c r="G15" s="33"/>
      <c r="H15" s="33"/>
    </row>
    <row r="16" spans="2:8" ht="15.75" customHeight="1" x14ac:dyDescent="0.25">
      <c r="B16" s="10" t="s">
        <v>67</v>
      </c>
      <c r="C16" s="8"/>
      <c r="D16" s="8"/>
      <c r="E16" s="9"/>
      <c r="F16" s="33"/>
      <c r="G16" s="33"/>
      <c r="H16" s="33"/>
    </row>
    <row r="17" spans="2:8" ht="15.75" customHeight="1" x14ac:dyDescent="0.25">
      <c r="B17" s="10" t="s">
        <v>25</v>
      </c>
      <c r="C17" s="8"/>
      <c r="D17" s="8"/>
      <c r="E17" s="8"/>
      <c r="F17" s="33"/>
      <c r="G17" s="33"/>
      <c r="H17" s="33"/>
    </row>
    <row r="18" spans="2:8" x14ac:dyDescent="0.25">
      <c r="B18" s="24" t="s">
        <v>26</v>
      </c>
      <c r="C18" s="8"/>
      <c r="D18" s="8"/>
      <c r="E18" s="8"/>
      <c r="F18" s="33"/>
      <c r="G18" s="33"/>
      <c r="H18" s="33"/>
    </row>
    <row r="19" spans="2:8" x14ac:dyDescent="0.25">
      <c r="B19" s="25" t="s">
        <v>27</v>
      </c>
      <c r="C19" s="8"/>
      <c r="D19" s="8"/>
      <c r="E19" s="8"/>
      <c r="F19" s="33"/>
      <c r="G19" s="33"/>
      <c r="H19" s="33"/>
    </row>
    <row r="20" spans="2:8" x14ac:dyDescent="0.25">
      <c r="B20" s="25" t="s">
        <v>28</v>
      </c>
      <c r="C20" s="8"/>
      <c r="D20" s="8"/>
      <c r="E20" s="8"/>
      <c r="F20" s="33"/>
      <c r="G20" s="33"/>
      <c r="H20" s="33"/>
    </row>
    <row r="21" spans="2:8" x14ac:dyDescent="0.25">
      <c r="B21" s="10" t="s">
        <v>29</v>
      </c>
      <c r="C21" s="8"/>
      <c r="D21" s="8"/>
      <c r="E21" s="9"/>
      <c r="F21" s="33"/>
      <c r="G21" s="33"/>
      <c r="H21" s="33"/>
    </row>
    <row r="22" spans="2:8" x14ac:dyDescent="0.25">
      <c r="B22" s="26" t="s">
        <v>30</v>
      </c>
      <c r="C22" s="8"/>
      <c r="D22" s="8"/>
      <c r="E22" s="9"/>
      <c r="F22" s="33"/>
      <c r="G22" s="33"/>
      <c r="H22" s="33"/>
    </row>
    <row r="23" spans="2:8" x14ac:dyDescent="0.25">
      <c r="B23" s="10" t="s">
        <v>31</v>
      </c>
      <c r="C23" s="8"/>
      <c r="D23" s="8"/>
      <c r="E23" s="9"/>
      <c r="F23" s="33"/>
      <c r="G23" s="33"/>
      <c r="H23" s="33"/>
    </row>
    <row r="24" spans="2:8" x14ac:dyDescent="0.25">
      <c r="B24" s="26" t="s">
        <v>32</v>
      </c>
      <c r="C24" s="8"/>
      <c r="D24" s="8"/>
      <c r="E24" s="9"/>
      <c r="F24" s="33"/>
      <c r="G24" s="33"/>
      <c r="H24" s="33"/>
    </row>
    <row r="25" spans="2:8" x14ac:dyDescent="0.25">
      <c r="B25" s="14"/>
      <c r="C25" s="8"/>
      <c r="D25" s="8"/>
      <c r="E25" s="9"/>
      <c r="F25" s="33"/>
      <c r="G25" s="33"/>
      <c r="H25" s="33"/>
    </row>
    <row r="27" spans="2:8" x14ac:dyDescent="0.25">
      <c r="B27" s="47"/>
      <c r="C27" s="47"/>
      <c r="D27" s="47"/>
      <c r="E27" s="47"/>
      <c r="F27" s="47"/>
      <c r="G27" s="47"/>
      <c r="H27" s="4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0"/>
  <sheetViews>
    <sheetView topLeftCell="A13" workbookViewId="0">
      <selection activeCell="D24" sqref="D2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25.42578125" customWidth="1"/>
    <col min="4" max="4" width="39" customWidth="1"/>
    <col min="5" max="7" width="24.28515625" customWidth="1"/>
    <col min="8" max="8" width="15.7109375" customWidth="1"/>
    <col min="9" max="9" width="9.140625" hidden="1" customWidth="1"/>
  </cols>
  <sheetData>
    <row r="1" spans="1:9" ht="18" customHeight="1" x14ac:dyDescent="0.25">
      <c r="A1" s="132" t="s">
        <v>16</v>
      </c>
      <c r="B1" s="132"/>
      <c r="C1" s="132"/>
      <c r="D1" s="132"/>
      <c r="E1" s="132"/>
      <c r="F1" s="132"/>
      <c r="G1" s="132"/>
      <c r="H1" s="132"/>
    </row>
    <row r="2" spans="1:9" ht="18" x14ac:dyDescent="0.25">
      <c r="A2" s="3"/>
      <c r="B2" s="3"/>
      <c r="C2" s="3"/>
      <c r="D2" s="3"/>
      <c r="E2" s="3"/>
      <c r="F2" s="3"/>
      <c r="G2" s="3"/>
      <c r="H2" s="52"/>
    </row>
    <row r="3" spans="1:9" ht="15.75" x14ac:dyDescent="0.25">
      <c r="A3" s="163" t="s">
        <v>74</v>
      </c>
      <c r="B3" s="163"/>
      <c r="C3" s="163"/>
      <c r="D3" s="163"/>
      <c r="E3" s="163"/>
      <c r="F3" s="163"/>
      <c r="G3" s="163"/>
      <c r="H3" s="163"/>
    </row>
    <row r="4" spans="1:9" ht="18.75" thickBot="1" x14ac:dyDescent="0.3">
      <c r="A4" s="3"/>
      <c r="B4" s="3"/>
      <c r="C4" s="3"/>
      <c r="D4" s="3"/>
      <c r="E4" s="3"/>
      <c r="F4" s="3"/>
      <c r="G4" s="3"/>
      <c r="H4" s="52"/>
    </row>
    <row r="5" spans="1:9" ht="25.5" x14ac:dyDescent="0.25">
      <c r="A5" s="164" t="s">
        <v>8</v>
      </c>
      <c r="B5" s="165"/>
      <c r="C5" s="165"/>
      <c r="D5" s="166"/>
      <c r="E5" s="99" t="s">
        <v>192</v>
      </c>
      <c r="F5" s="99" t="s">
        <v>193</v>
      </c>
      <c r="G5" s="99" t="s">
        <v>194</v>
      </c>
      <c r="H5" s="100" t="s">
        <v>35</v>
      </c>
    </row>
    <row r="6" spans="1:9" s="45" customFormat="1" ht="11.25" x14ac:dyDescent="0.2">
      <c r="A6" s="167">
        <v>1</v>
      </c>
      <c r="B6" s="168"/>
      <c r="C6" s="168"/>
      <c r="D6" s="169"/>
      <c r="E6" s="42">
        <v>2</v>
      </c>
      <c r="F6" s="42">
        <v>3</v>
      </c>
      <c r="G6" s="42">
        <v>4</v>
      </c>
      <c r="H6" s="101" t="s">
        <v>65</v>
      </c>
    </row>
    <row r="7" spans="1:9" ht="30" customHeight="1" x14ac:dyDescent="0.25">
      <c r="A7" s="157" t="s">
        <v>142</v>
      </c>
      <c r="B7" s="158"/>
      <c r="C7" s="159"/>
      <c r="D7" s="50" t="s">
        <v>143</v>
      </c>
      <c r="E7" s="106">
        <f>E10</f>
        <v>3012060</v>
      </c>
      <c r="F7" s="106">
        <f>F10</f>
        <v>2012060</v>
      </c>
      <c r="G7" s="105">
        <f>G10</f>
        <v>860224.84</v>
      </c>
      <c r="H7" s="102">
        <f>SUM(G7/F7*100)</f>
        <v>42.753438764251563</v>
      </c>
      <c r="I7" s="170"/>
    </row>
    <row r="8" spans="1:9" ht="30" customHeight="1" x14ac:dyDescent="0.25">
      <c r="A8" s="157" t="s">
        <v>144</v>
      </c>
      <c r="B8" s="158"/>
      <c r="C8" s="159"/>
      <c r="D8" s="51" t="s">
        <v>145</v>
      </c>
      <c r="E8" s="54"/>
      <c r="F8" s="54"/>
      <c r="G8" s="85"/>
      <c r="H8" s="102"/>
      <c r="I8" s="170"/>
    </row>
    <row r="9" spans="1:9" ht="30" customHeight="1" x14ac:dyDescent="0.25">
      <c r="A9" s="157">
        <v>209</v>
      </c>
      <c r="B9" s="158"/>
      <c r="C9" s="159"/>
      <c r="D9" s="51" t="s">
        <v>177</v>
      </c>
      <c r="E9" s="54"/>
      <c r="F9" s="54"/>
      <c r="G9" s="85"/>
      <c r="H9" s="102"/>
      <c r="I9" s="170"/>
    </row>
    <row r="10" spans="1:9" ht="30" customHeight="1" x14ac:dyDescent="0.25">
      <c r="A10" s="157" t="s">
        <v>146</v>
      </c>
      <c r="B10" s="158"/>
      <c r="C10" s="159"/>
      <c r="D10" s="51" t="s">
        <v>147</v>
      </c>
      <c r="E10" s="115">
        <f>E13+E32+E38</f>
        <v>3012060</v>
      </c>
      <c r="F10" s="115">
        <f>F13+F32+F38</f>
        <v>2012060</v>
      </c>
      <c r="G10" s="105">
        <f>G13+G32+G38</f>
        <v>860224.84</v>
      </c>
      <c r="H10" s="102">
        <f t="shared" ref="H10:H41" si="0">SUM(G10/F10*100)</f>
        <v>42.753438764251563</v>
      </c>
      <c r="I10" s="170"/>
    </row>
    <row r="11" spans="1:9" ht="30" customHeight="1" x14ac:dyDescent="0.25">
      <c r="A11" s="157" t="s">
        <v>148</v>
      </c>
      <c r="B11" s="158"/>
      <c r="C11" s="159"/>
      <c r="D11" s="50" t="s">
        <v>147</v>
      </c>
      <c r="E11" s="20"/>
      <c r="F11" s="20"/>
      <c r="G11" s="85"/>
      <c r="H11" s="102"/>
      <c r="I11" s="170"/>
    </row>
    <row r="12" spans="1:9" ht="30" customHeight="1" x14ac:dyDescent="0.25">
      <c r="A12" s="160" t="s">
        <v>171</v>
      </c>
      <c r="B12" s="161"/>
      <c r="C12" s="162"/>
      <c r="D12" s="95" t="s">
        <v>185</v>
      </c>
      <c r="E12" s="53"/>
      <c r="F12" s="54"/>
      <c r="G12" s="54"/>
      <c r="H12" s="102"/>
      <c r="I12" s="170"/>
    </row>
    <row r="13" spans="1:9" ht="30" customHeight="1" x14ac:dyDescent="0.25">
      <c r="A13" s="160" t="s">
        <v>149</v>
      </c>
      <c r="B13" s="161"/>
      <c r="C13" s="162"/>
      <c r="D13" s="96" t="s">
        <v>184</v>
      </c>
      <c r="E13" s="106">
        <f>E14</f>
        <v>2982060</v>
      </c>
      <c r="F13" s="106">
        <f>F14</f>
        <v>1982060</v>
      </c>
      <c r="G13" s="106">
        <f>G14+G21+G26</f>
        <v>773742.90999999992</v>
      </c>
      <c r="H13" s="102">
        <f t="shared" si="0"/>
        <v>39.037310172245029</v>
      </c>
      <c r="I13" s="170"/>
    </row>
    <row r="14" spans="1:9" ht="30" customHeight="1" x14ac:dyDescent="0.25">
      <c r="A14" s="157" t="s">
        <v>183</v>
      </c>
      <c r="B14" s="158"/>
      <c r="C14" s="159"/>
      <c r="D14" s="51" t="s">
        <v>151</v>
      </c>
      <c r="E14" s="106">
        <f>E15+E16+E17+E18</f>
        <v>2982060</v>
      </c>
      <c r="F14" s="106">
        <f>F15+F16+F17+F18</f>
        <v>1982060</v>
      </c>
      <c r="G14" s="106">
        <f>G15+G16+G17+G18</f>
        <v>718755.40999999992</v>
      </c>
      <c r="H14" s="102">
        <f t="shared" si="0"/>
        <v>36.263050059029489</v>
      </c>
      <c r="I14" s="170"/>
    </row>
    <row r="15" spans="1:9" ht="30" customHeight="1" x14ac:dyDescent="0.25">
      <c r="A15" s="157" t="s">
        <v>186</v>
      </c>
      <c r="B15" s="158"/>
      <c r="C15" s="159"/>
      <c r="D15" s="51" t="s">
        <v>5</v>
      </c>
      <c r="E15" s="109">
        <v>1388000</v>
      </c>
      <c r="F15" s="109">
        <v>1388000</v>
      </c>
      <c r="G15" s="109">
        <v>568463.29</v>
      </c>
      <c r="H15" s="103">
        <f t="shared" si="0"/>
        <v>40.955568443804033</v>
      </c>
      <c r="I15" s="170"/>
    </row>
    <row r="16" spans="1:9" ht="30" customHeight="1" x14ac:dyDescent="0.25">
      <c r="A16" s="157" t="s">
        <v>198</v>
      </c>
      <c r="B16" s="158"/>
      <c r="C16" s="159"/>
      <c r="D16" s="50" t="s">
        <v>18</v>
      </c>
      <c r="E16" s="109">
        <v>1542260</v>
      </c>
      <c r="F16" s="109">
        <v>542260</v>
      </c>
      <c r="G16" s="109">
        <v>143518.18</v>
      </c>
      <c r="H16" s="103">
        <f t="shared" si="0"/>
        <v>26.466672813779368</v>
      </c>
    </row>
    <row r="17" spans="1:9" ht="30" customHeight="1" x14ac:dyDescent="0.25">
      <c r="A17" s="157" t="s">
        <v>199</v>
      </c>
      <c r="B17" s="158"/>
      <c r="C17" s="159"/>
      <c r="D17" s="50" t="s">
        <v>120</v>
      </c>
      <c r="E17" s="109">
        <v>1800</v>
      </c>
      <c r="F17" s="109">
        <v>1800</v>
      </c>
      <c r="G17" s="109">
        <v>202.11</v>
      </c>
      <c r="H17" s="103">
        <f t="shared" si="0"/>
        <v>11.228333333333335</v>
      </c>
    </row>
    <row r="18" spans="1:9" ht="30" customHeight="1" x14ac:dyDescent="0.25">
      <c r="A18" s="157" t="s">
        <v>200</v>
      </c>
      <c r="B18" s="158"/>
      <c r="C18" s="159"/>
      <c r="D18" s="50" t="s">
        <v>152</v>
      </c>
      <c r="E18" s="109">
        <v>50000</v>
      </c>
      <c r="F18" s="109">
        <v>50000</v>
      </c>
      <c r="G18" s="109">
        <v>6571.83</v>
      </c>
      <c r="H18" s="103">
        <f t="shared" si="0"/>
        <v>13.143659999999999</v>
      </c>
    </row>
    <row r="19" spans="1:9" ht="30" customHeight="1" x14ac:dyDescent="0.25">
      <c r="A19" s="157" t="s">
        <v>148</v>
      </c>
      <c r="B19" s="158"/>
      <c r="C19" s="159"/>
      <c r="D19" s="51" t="s">
        <v>147</v>
      </c>
      <c r="E19" s="53"/>
      <c r="F19" s="54"/>
      <c r="G19" s="54"/>
      <c r="H19" s="102"/>
    </row>
    <row r="20" spans="1:9" ht="30" customHeight="1" x14ac:dyDescent="0.25">
      <c r="A20" s="160" t="s">
        <v>179</v>
      </c>
      <c r="B20" s="161"/>
      <c r="C20" s="162"/>
      <c r="D20" s="97" t="s">
        <v>181</v>
      </c>
      <c r="E20" s="53"/>
      <c r="F20" s="54"/>
      <c r="G20" s="54"/>
      <c r="H20" s="102"/>
    </row>
    <row r="21" spans="1:9" ht="30" customHeight="1" x14ac:dyDescent="0.25">
      <c r="A21" s="160" t="s">
        <v>156</v>
      </c>
      <c r="B21" s="161"/>
      <c r="C21" s="162"/>
      <c r="D21" s="51" t="s">
        <v>157</v>
      </c>
      <c r="E21" s="116">
        <v>0</v>
      </c>
      <c r="F21" s="106">
        <v>0</v>
      </c>
      <c r="G21" s="116">
        <f>G22</f>
        <v>0</v>
      </c>
      <c r="H21" s="102">
        <v>0</v>
      </c>
    </row>
    <row r="22" spans="1:9" ht="30" customHeight="1" x14ac:dyDescent="0.25">
      <c r="A22" s="157" t="s">
        <v>158</v>
      </c>
      <c r="B22" s="158"/>
      <c r="C22" s="159"/>
      <c r="D22" s="51" t="s">
        <v>153</v>
      </c>
      <c r="E22" s="116">
        <v>0</v>
      </c>
      <c r="F22" s="106">
        <v>0</v>
      </c>
      <c r="G22" s="116">
        <f>G23</f>
        <v>0</v>
      </c>
      <c r="H22" s="102">
        <v>0</v>
      </c>
    </row>
    <row r="23" spans="1:9" ht="30" customHeight="1" x14ac:dyDescent="0.25">
      <c r="A23" s="157" t="s">
        <v>191</v>
      </c>
      <c r="B23" s="158"/>
      <c r="C23" s="159"/>
      <c r="D23" s="51" t="s">
        <v>159</v>
      </c>
      <c r="E23" s="117">
        <v>0</v>
      </c>
      <c r="F23" s="109">
        <v>0</v>
      </c>
      <c r="G23" s="117">
        <v>0</v>
      </c>
      <c r="H23" s="103">
        <v>0</v>
      </c>
      <c r="I23" s="170"/>
    </row>
    <row r="24" spans="1:9" ht="30" customHeight="1" x14ac:dyDescent="0.25">
      <c r="A24" s="157" t="s">
        <v>148</v>
      </c>
      <c r="B24" s="158"/>
      <c r="C24" s="159"/>
      <c r="D24" s="51" t="s">
        <v>147</v>
      </c>
      <c r="E24" s="53"/>
      <c r="F24" s="54"/>
      <c r="G24" s="53"/>
      <c r="H24" s="102"/>
      <c r="I24" s="170"/>
    </row>
    <row r="25" spans="1:9" ht="30" customHeight="1" x14ac:dyDescent="0.25">
      <c r="A25" s="160" t="s">
        <v>154</v>
      </c>
      <c r="B25" s="161"/>
      <c r="C25" s="162"/>
      <c r="D25" s="51" t="s">
        <v>155</v>
      </c>
      <c r="E25" s="53"/>
      <c r="F25" s="54"/>
      <c r="G25" s="53"/>
      <c r="H25" s="102"/>
      <c r="I25" s="170"/>
    </row>
    <row r="26" spans="1:9" ht="30" customHeight="1" x14ac:dyDescent="0.25">
      <c r="A26" s="160" t="s">
        <v>156</v>
      </c>
      <c r="B26" s="161"/>
      <c r="C26" s="162"/>
      <c r="D26" s="51" t="s">
        <v>157</v>
      </c>
      <c r="E26" s="116">
        <v>0</v>
      </c>
      <c r="F26" s="106">
        <v>0</v>
      </c>
      <c r="G26" s="116">
        <f>G27</f>
        <v>54987.5</v>
      </c>
      <c r="H26" s="102">
        <v>0</v>
      </c>
      <c r="I26" s="170"/>
    </row>
    <row r="27" spans="1:9" ht="30" customHeight="1" x14ac:dyDescent="0.25">
      <c r="A27" s="157" t="s">
        <v>158</v>
      </c>
      <c r="B27" s="158"/>
      <c r="C27" s="159"/>
      <c r="D27" s="50" t="s">
        <v>202</v>
      </c>
      <c r="E27" s="116">
        <v>0</v>
      </c>
      <c r="F27" s="106">
        <v>0</v>
      </c>
      <c r="G27" s="116">
        <f>G28+G29</f>
        <v>54987.5</v>
      </c>
      <c r="H27" s="102">
        <v>0</v>
      </c>
      <c r="I27" s="170"/>
    </row>
    <row r="28" spans="1:9" ht="30" customHeight="1" x14ac:dyDescent="0.25">
      <c r="A28" s="157" t="s">
        <v>188</v>
      </c>
      <c r="B28" s="158"/>
      <c r="C28" s="159"/>
      <c r="D28" s="51" t="s">
        <v>173</v>
      </c>
      <c r="E28" s="117">
        <v>0</v>
      </c>
      <c r="F28" s="109">
        <v>0</v>
      </c>
      <c r="G28" s="117">
        <v>0</v>
      </c>
      <c r="H28" s="103">
        <v>0</v>
      </c>
      <c r="I28" s="170"/>
    </row>
    <row r="29" spans="1:9" ht="30" customHeight="1" x14ac:dyDescent="0.25">
      <c r="A29" s="157" t="s">
        <v>187</v>
      </c>
      <c r="B29" s="158"/>
      <c r="C29" s="159"/>
      <c r="D29" s="51" t="s">
        <v>159</v>
      </c>
      <c r="E29" s="117">
        <v>0</v>
      </c>
      <c r="F29" s="109">
        <v>0</v>
      </c>
      <c r="G29" s="117">
        <v>54987.5</v>
      </c>
      <c r="H29" s="103">
        <v>0</v>
      </c>
      <c r="I29" s="170"/>
    </row>
    <row r="30" spans="1:9" ht="30" customHeight="1" x14ac:dyDescent="0.25">
      <c r="A30" s="157" t="s">
        <v>148</v>
      </c>
      <c r="B30" s="158"/>
      <c r="C30" s="159"/>
      <c r="D30" s="51" t="s">
        <v>147</v>
      </c>
      <c r="E30" s="53"/>
      <c r="F30" s="54"/>
      <c r="G30" s="54"/>
      <c r="H30" s="102"/>
    </row>
    <row r="31" spans="1:9" ht="30" customHeight="1" x14ac:dyDescent="0.25">
      <c r="A31" s="160" t="s">
        <v>171</v>
      </c>
      <c r="B31" s="161"/>
      <c r="C31" s="162"/>
      <c r="D31" s="98" t="s">
        <v>185</v>
      </c>
      <c r="E31" s="53"/>
      <c r="F31" s="54"/>
      <c r="G31" s="54"/>
      <c r="H31" s="102"/>
    </row>
    <row r="32" spans="1:9" ht="30" customHeight="1" x14ac:dyDescent="0.25">
      <c r="A32" s="160" t="s">
        <v>180</v>
      </c>
      <c r="B32" s="161"/>
      <c r="C32" s="162"/>
      <c r="D32" s="50" t="s">
        <v>82</v>
      </c>
      <c r="E32" s="116">
        <f t="shared" ref="E32:F32" si="1">E33</f>
        <v>0</v>
      </c>
      <c r="F32" s="118">
        <f t="shared" si="1"/>
        <v>0</v>
      </c>
      <c r="G32" s="106">
        <f>G33</f>
        <v>117.93</v>
      </c>
      <c r="H32" s="102">
        <v>0</v>
      </c>
    </row>
    <row r="33" spans="1:9" ht="30" customHeight="1" x14ac:dyDescent="0.25">
      <c r="A33" s="157" t="s">
        <v>150</v>
      </c>
      <c r="B33" s="158"/>
      <c r="C33" s="159"/>
      <c r="D33" s="50" t="s">
        <v>151</v>
      </c>
      <c r="E33" s="116">
        <f t="shared" ref="E33:F33" si="2">E34+E35</f>
        <v>0</v>
      </c>
      <c r="F33" s="118">
        <f t="shared" si="2"/>
        <v>0</v>
      </c>
      <c r="G33" s="106">
        <f>G34+G35</f>
        <v>117.93</v>
      </c>
      <c r="H33" s="102">
        <v>0</v>
      </c>
    </row>
    <row r="34" spans="1:9" ht="30" customHeight="1" x14ac:dyDescent="0.25">
      <c r="A34" s="157" t="s">
        <v>189</v>
      </c>
      <c r="B34" s="158"/>
      <c r="C34" s="159"/>
      <c r="D34" s="50" t="s">
        <v>18</v>
      </c>
      <c r="E34" s="117">
        <v>0</v>
      </c>
      <c r="F34" s="110">
        <v>0</v>
      </c>
      <c r="G34" s="109">
        <v>0</v>
      </c>
      <c r="H34" s="103">
        <v>0</v>
      </c>
    </row>
    <row r="35" spans="1:9" ht="30" customHeight="1" x14ac:dyDescent="0.25">
      <c r="A35" s="157" t="s">
        <v>204</v>
      </c>
      <c r="B35" s="158"/>
      <c r="C35" s="159"/>
      <c r="D35" s="50" t="s">
        <v>160</v>
      </c>
      <c r="E35" s="117">
        <v>0</v>
      </c>
      <c r="F35" s="109">
        <v>0</v>
      </c>
      <c r="G35" s="109">
        <v>117.93</v>
      </c>
      <c r="H35" s="103">
        <v>0</v>
      </c>
    </row>
    <row r="36" spans="1:9" ht="30" customHeight="1" x14ac:dyDescent="0.25">
      <c r="A36" s="157" t="s">
        <v>148</v>
      </c>
      <c r="B36" s="158"/>
      <c r="C36" s="159"/>
      <c r="D36" s="51" t="s">
        <v>147</v>
      </c>
      <c r="E36" s="53"/>
      <c r="F36" s="54"/>
      <c r="G36" s="54"/>
      <c r="H36" s="102"/>
      <c r="I36" s="170"/>
    </row>
    <row r="37" spans="1:9" ht="30" customHeight="1" x14ac:dyDescent="0.25">
      <c r="A37" s="160" t="s">
        <v>182</v>
      </c>
      <c r="B37" s="161"/>
      <c r="C37" s="162"/>
      <c r="D37" s="50" t="s">
        <v>161</v>
      </c>
      <c r="E37" s="53"/>
      <c r="F37" s="54"/>
      <c r="G37" s="54"/>
      <c r="H37" s="102"/>
      <c r="I37" s="170"/>
    </row>
    <row r="38" spans="1:9" ht="30" customHeight="1" x14ac:dyDescent="0.25">
      <c r="A38" s="160" t="s">
        <v>162</v>
      </c>
      <c r="B38" s="161"/>
      <c r="C38" s="162"/>
      <c r="D38" s="50" t="s">
        <v>203</v>
      </c>
      <c r="E38" s="116">
        <f>E39</f>
        <v>30000</v>
      </c>
      <c r="F38" s="114">
        <f t="shared" ref="F38" si="3">F39</f>
        <v>30000</v>
      </c>
      <c r="G38" s="106">
        <f>G39+G43</f>
        <v>86364</v>
      </c>
      <c r="H38" s="102">
        <f t="shared" si="0"/>
        <v>287.88</v>
      </c>
      <c r="I38" s="170"/>
    </row>
    <row r="39" spans="1:9" ht="30" customHeight="1" x14ac:dyDescent="0.25">
      <c r="A39" s="157" t="s">
        <v>150</v>
      </c>
      <c r="B39" s="158"/>
      <c r="C39" s="159"/>
      <c r="D39" s="50" t="s">
        <v>151</v>
      </c>
      <c r="E39" s="116">
        <f t="shared" ref="E39:F39" si="4">E40+E41</f>
        <v>30000</v>
      </c>
      <c r="F39" s="114">
        <f t="shared" si="4"/>
        <v>30000</v>
      </c>
      <c r="G39" s="106">
        <f>G40+G41</f>
        <v>150</v>
      </c>
      <c r="H39" s="102">
        <f t="shared" si="0"/>
        <v>0.5</v>
      </c>
      <c r="I39" s="170"/>
    </row>
    <row r="40" spans="1:9" ht="30" customHeight="1" x14ac:dyDescent="0.25">
      <c r="A40" s="157" t="s">
        <v>190</v>
      </c>
      <c r="B40" s="158"/>
      <c r="C40" s="159"/>
      <c r="D40" s="50" t="s">
        <v>18</v>
      </c>
      <c r="E40" s="117">
        <v>25000</v>
      </c>
      <c r="F40" s="113">
        <v>25000</v>
      </c>
      <c r="G40" s="109">
        <v>0</v>
      </c>
      <c r="H40" s="103">
        <f t="shared" si="0"/>
        <v>0</v>
      </c>
      <c r="I40" s="170"/>
    </row>
    <row r="41" spans="1:9" ht="30" customHeight="1" x14ac:dyDescent="0.25">
      <c r="A41" s="157" t="s">
        <v>201</v>
      </c>
      <c r="B41" s="158"/>
      <c r="C41" s="159"/>
      <c r="D41" s="50" t="s">
        <v>163</v>
      </c>
      <c r="E41" s="117">
        <v>5000</v>
      </c>
      <c r="F41" s="109">
        <v>5000</v>
      </c>
      <c r="G41" s="109">
        <v>150</v>
      </c>
      <c r="H41" s="103">
        <f t="shared" si="0"/>
        <v>3</v>
      </c>
      <c r="I41" s="170"/>
    </row>
    <row r="42" spans="1:9" ht="30" customHeight="1" x14ac:dyDescent="0.25">
      <c r="A42" s="160" t="s">
        <v>197</v>
      </c>
      <c r="B42" s="161"/>
      <c r="C42" s="162"/>
      <c r="D42" s="50" t="s">
        <v>161</v>
      </c>
      <c r="E42" s="117"/>
      <c r="F42" s="109"/>
      <c r="G42" s="109"/>
      <c r="H42" s="103"/>
      <c r="I42" s="170"/>
    </row>
    <row r="43" spans="1:9" ht="30" customHeight="1" x14ac:dyDescent="0.25">
      <c r="A43" s="157" t="s">
        <v>158</v>
      </c>
      <c r="B43" s="158"/>
      <c r="C43" s="159"/>
      <c r="D43" s="50" t="s">
        <v>202</v>
      </c>
      <c r="E43" s="117">
        <v>0</v>
      </c>
      <c r="F43" s="109">
        <v>0</v>
      </c>
      <c r="G43" s="106">
        <f>G44+G45</f>
        <v>86214</v>
      </c>
      <c r="H43" s="103">
        <v>0</v>
      </c>
      <c r="I43" s="170"/>
    </row>
    <row r="44" spans="1:9" ht="30" customHeight="1" x14ac:dyDescent="0.25">
      <c r="A44" s="157" t="s">
        <v>188</v>
      </c>
      <c r="B44" s="158"/>
      <c r="C44" s="159"/>
      <c r="D44" s="51" t="s">
        <v>173</v>
      </c>
      <c r="E44" s="117">
        <v>0</v>
      </c>
      <c r="F44" s="109">
        <v>0</v>
      </c>
      <c r="G44" s="109">
        <v>17689</v>
      </c>
      <c r="H44" s="103">
        <v>0</v>
      </c>
      <c r="I44" s="170"/>
    </row>
    <row r="45" spans="1:9" ht="30" customHeight="1" thickBot="1" x14ac:dyDescent="0.3">
      <c r="A45" s="171" t="s">
        <v>187</v>
      </c>
      <c r="B45" s="172"/>
      <c r="C45" s="173"/>
      <c r="D45" s="120" t="s">
        <v>159</v>
      </c>
      <c r="E45" s="121">
        <v>0</v>
      </c>
      <c r="F45" s="122">
        <v>0</v>
      </c>
      <c r="G45" s="122">
        <v>68525</v>
      </c>
      <c r="H45" s="123">
        <v>0</v>
      </c>
      <c r="I45" s="170"/>
    </row>
    <row r="48" spans="1:9" x14ac:dyDescent="0.25">
      <c r="A48" s="47"/>
      <c r="B48" s="47"/>
      <c r="C48" s="47"/>
      <c r="D48" s="47"/>
      <c r="E48" s="47"/>
      <c r="F48" s="47"/>
      <c r="G48" s="47"/>
      <c r="H48" s="47"/>
    </row>
    <row r="49" spans="1:8" x14ac:dyDescent="0.25">
      <c r="A49" s="47"/>
      <c r="B49" s="47"/>
      <c r="C49" s="47"/>
      <c r="D49" s="47"/>
      <c r="E49" s="47"/>
      <c r="F49" s="47"/>
      <c r="G49" s="47"/>
      <c r="H49" s="47"/>
    </row>
    <row r="50" spans="1:8" x14ac:dyDescent="0.25">
      <c r="A50" s="47"/>
      <c r="B50" s="47"/>
      <c r="C50" s="47"/>
      <c r="D50" s="47"/>
      <c r="E50" s="47"/>
      <c r="F50" s="47"/>
      <c r="G50" s="47"/>
      <c r="H50" s="47"/>
    </row>
  </sheetData>
  <mergeCells count="46">
    <mergeCell ref="A42:C42"/>
    <mergeCell ref="A43:C43"/>
    <mergeCell ref="I7:I15"/>
    <mergeCell ref="I23:I29"/>
    <mergeCell ref="I36:I45"/>
    <mergeCell ref="A18:C18"/>
    <mergeCell ref="A44:C44"/>
    <mergeCell ref="A39:C39"/>
    <mergeCell ref="A40:C40"/>
    <mergeCell ref="A41:C41"/>
    <mergeCell ref="A28:C28"/>
    <mergeCell ref="A22:C22"/>
    <mergeCell ref="A45:C45"/>
    <mergeCell ref="A30:C30"/>
    <mergeCell ref="A32:C32"/>
    <mergeCell ref="A33:C33"/>
    <mergeCell ref="A1:H1"/>
    <mergeCell ref="A20:C20"/>
    <mergeCell ref="A7:C7"/>
    <mergeCell ref="A11:C11"/>
    <mergeCell ref="A12:C12"/>
    <mergeCell ref="A10:C10"/>
    <mergeCell ref="A8:C8"/>
    <mergeCell ref="A13:C13"/>
    <mergeCell ref="A14:C14"/>
    <mergeCell ref="A15:C15"/>
    <mergeCell ref="A16:C16"/>
    <mergeCell ref="A17:C17"/>
    <mergeCell ref="A19:C19"/>
    <mergeCell ref="A3:H3"/>
    <mergeCell ref="A5:D5"/>
    <mergeCell ref="A6:D6"/>
    <mergeCell ref="A38:C38"/>
    <mergeCell ref="A34:C34"/>
    <mergeCell ref="A36:C36"/>
    <mergeCell ref="A31:C31"/>
    <mergeCell ref="A37:C37"/>
    <mergeCell ref="A35:C35"/>
    <mergeCell ref="A29:C29"/>
    <mergeCell ref="A23:C23"/>
    <mergeCell ref="A9:C9"/>
    <mergeCell ref="A21:C21"/>
    <mergeCell ref="A27:C27"/>
    <mergeCell ref="A26:C26"/>
    <mergeCell ref="A25:C25"/>
    <mergeCell ref="A24:C2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rashoda'!Ispis_naslova</vt:lpstr>
      <vt:lpstr>'POSEBNI DIO'!Ispis_naslova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Laura Bolić Lazarić</cp:lastModifiedBy>
  <cp:lastPrinted>2026-07-17T11:41:05Z</cp:lastPrinted>
  <dcterms:created xsi:type="dcterms:W3CDTF">2022-08-12T12:51:27Z</dcterms:created>
  <dcterms:modified xsi:type="dcterms:W3CDTF">2026-07-28T12:53:01Z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